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5" windowWidth="19020" windowHeight="7890" activeTab="3"/>
  </bookViews>
  <sheets>
    <sheet name="источники" sheetId="1" r:id="rId1"/>
    <sheet name="Доходы" sheetId="2" r:id="rId2"/>
    <sheet name="расх.вед." sheetId="3" r:id="rId3"/>
    <sheet name="рез.фонд" sheetId="4" r:id="rId4"/>
  </sheets>
  <externalReferences>
    <externalReference r:id="rId7"/>
  </externalReferences>
  <definedNames>
    <definedName name="_Date_">#REF!</definedName>
    <definedName name="_Otchet_Period_Source__AT_ObjectName">#REF!</definedName>
    <definedName name="_xlnm._FilterDatabase" localSheetId="2" hidden="1">'расх.вед.'!$A$13:$J$489</definedName>
    <definedName name="_xlnm._FilterDatabase" localSheetId="3" hidden="1">'рез.фонд'!$A$13:$Q$18</definedName>
    <definedName name="budg_name" localSheetId="1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 localSheetId="1">#REF!</definedName>
    <definedName name="chief">#REF!</definedName>
    <definedName name="chief_div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hief_soc_fio" localSheetId="1">#REF!</definedName>
    <definedName name="chief_soc_fio">#REF!</definedName>
    <definedName name="chief_soc_post" localSheetId="1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 localSheetId="1">#REF!</definedName>
    <definedName name="CURR_USER">#REF!</definedName>
    <definedName name="CurRow">#REF!</definedName>
    <definedName name="cyear1" localSheetId="1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>#REF!</definedName>
    <definedName name="dep_full_name" localSheetId="1">#REF!</definedName>
    <definedName name="dep_full_name">#REF!</definedName>
    <definedName name="dep_link" localSheetId="1">#REF!</definedName>
    <definedName name="dep_link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>#REF!</definedName>
    <definedName name="doc_quarter" localSheetId="1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FormSectionFormCode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roupOrder">#REF!</definedName>
    <definedName name="HEAD" localSheetId="1">#REF!</definedName>
    <definedName name="HEAD">#REF!</definedName>
    <definedName name="isp">#REF!</definedName>
    <definedName name="isp_post">#REF!</definedName>
    <definedName name="isp_tel">#REF!</definedName>
    <definedName name="longname" localSheetId="1">#REF!</definedName>
    <definedName name="longname">#REF!</definedName>
    <definedName name="LONGNAME_OUR" localSheetId="1">#REF!</definedName>
    <definedName name="LONGNAME_OUR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1" localSheetId="1">#REF!</definedName>
    <definedName name="okato1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s">#REF!</definedName>
    <definedName name="orgname" localSheetId="1">#REF!</definedName>
    <definedName name="orgname">#REF!</definedName>
    <definedName name="ORGNAME_OUR" localSheetId="1">#REF!</definedName>
    <definedName name="ORGNAME_OUR">#REF!</definedName>
    <definedName name="performer_fio" localSheetId="1">#REF!</definedName>
    <definedName name="performer_fio">#REF!</definedName>
    <definedName name="performer_phone" localSheetId="1">#REF!</definedName>
    <definedName name="performer_phone">#REF!</definedName>
    <definedName name="performer_post" localSheetId="1">#REF!</definedName>
    <definedName name="performer_post">#REF!</definedName>
    <definedName name="performer_soc_fio" localSheetId="1">#REF!</definedName>
    <definedName name="performer_soc_fio">#REF!</definedName>
    <definedName name="performer_soc_phone" localSheetId="1">#REF!</definedName>
    <definedName name="performer_soc_phone">#REF!</definedName>
    <definedName name="performer_soc_post" localSheetId="1">#REF!</definedName>
    <definedName name="performer_soc_post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DATE_TYPE">#REF!</definedName>
    <definedName name="REM_SONO" localSheetId="1">#REF!</definedName>
    <definedName name="REM_SONO">#REF!</definedName>
    <definedName name="rem_year" localSheetId="1">#REF!</definedName>
    <definedName name="REM_YEAR">#REF!</definedName>
    <definedName name="replace_zero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 localSheetId="1">#REF!</definedName>
    <definedName name="TOWN">#REF!</definedName>
    <definedName name="ul_fio">#REF!</definedName>
    <definedName name="ul_post">#REF!</definedName>
    <definedName name="USER_POST" localSheetId="1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1">'Доходы'!$10:$10</definedName>
    <definedName name="_xlnm.Print_Titles" localSheetId="2">'расх.вед.'!$13:$13</definedName>
    <definedName name="_xlnm.Print_Titles" localSheetId="3">'рез.фонд'!$10:$13</definedName>
  </definedNames>
  <calcPr fullCalcOnLoad="1"/>
</workbook>
</file>

<file path=xl/sharedStrings.xml><?xml version="1.0" encoding="utf-8"?>
<sst xmlns="http://schemas.openxmlformats.org/spreadsheetml/2006/main" count="4194" uniqueCount="691">
  <si>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</si>
  <si>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</si>
  <si>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</si>
  <si>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</si>
  <si>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</si>
  <si>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</si>
  <si>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Долгосрочная республиканская целевая программа 
"Экологическая безопасность Республики Хакасия (2011-2013 годы)"</t>
  </si>
  <si>
    <t>5221700</t>
  </si>
  <si>
    <t>Подпрограмма "Безопасность обращения с отходами Республики Хакасия"</t>
  </si>
  <si>
    <t>5221702</t>
  </si>
  <si>
    <t>Модернизация региональных систем общего образования</t>
  </si>
  <si>
    <t>Субсидии бюджетным учреждениям на иные цели (повышение квалификации
руководителей и учителей общеобразовательных учреждений)</t>
  </si>
  <si>
    <t>Субсидии бюджетным учреждениям на иные цели (на проведение капитального ремонта в муниципальных общеобразовательных учреждениях)</t>
  </si>
  <si>
    <t>Субсидии бюджетным учреждениям на иные цели (на мероприятия по энергосбережению в муниципальных общеобразовательных учреждениях)</t>
  </si>
  <si>
    <t>Долгосрочная муниципальная целевая программа "Аттестация рабочих мест в муниципальных учреждениях муниципального образования г.Саяногорск 
на 2011-2013 годы"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</si>
  <si>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</si>
  <si>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Приложение № 1</t>
  </si>
  <si>
    <t>Приложение № 3</t>
  </si>
  <si>
    <t>раздел</t>
  </si>
  <si>
    <t>подраздел</t>
  </si>
  <si>
    <t xml:space="preserve">Решение Саяногорского городского Совета депутатов от 14.04.2004 г. №24 "О присвоении звания "Почетный гражданин муниципального образования город Саяногорск" (Ежегодная денежная выплата лицам, удостоенным звания "Почетный гражданин города Саяногорска")
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</si>
  <si>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</si>
  <si>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Ведомственная муниципальная целевая программа "Финансовая поддержка в сфере культуры муниципального образования г.Саяногорск на 2013-2015 гг."</t>
  </si>
  <si>
    <t>Постановление Администрации муниципального образования г.Саяногорск от 28.11.2012г.№1843 "Об утверждении Порядка выплаты ежемесячной доплаты к трудовой пенсии лицам, замещавшим должности муниципальной службы в Администрации муниципального образования г.Саяногорск и ее органах, наделенных правами юридического лица"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</si>
  <si>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</si>
  <si>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Муниципальная адресная программа "Переселение граждан, проживающих на территории муниципального образования г. Саяногорск, из аварийного жилищного фонда в 2012-2013  году с учетом необходимости развития малоэтажного строительства"</t>
  </si>
  <si>
    <t>Долгосрочная республиканская целевая программа "Дети Хакасии (2011 - 2015 годы)"</t>
  </si>
  <si>
    <t>Ведомственная муниципальная целевая программа "Развитие муниципального телевидения и радиовещания в муниципальном образовании г.Саяногорск на 2011-2013 годы"</t>
  </si>
  <si>
    <t>Субвенции на осуществление отдельных государственных полномочий по предупреждению и ликвидации болезней животных</t>
  </si>
  <si>
    <t>Ведомственная муниципальная целевая программа "Повышение безопасности дорожного движения в муниципальном образовании город Саяногорск на 2013-2015 годы"</t>
  </si>
  <si>
    <t xml:space="preserve">Ведомственная муниципальная целевая программа "Капитальный ремонт объектов жилого фонда муниципального образования г.Саяногорск на 2012-2014 годы " </t>
  </si>
  <si>
    <t>Решение Саяногорского городского Совета депутатов от 14.04.2004 г. №24 "О присвоении звания "Почетный гражданин муниципального образования город Саяногорск"  (Оплата жилищно-коммунальных услуг лицам, удостоенным звания "Почетный гражданин города Саяногорска")</t>
  </si>
  <si>
    <t>Решение Саяногорского городского Совета депутатов от 15.11.2006 г. №79 "О предоставлении пенсионерам, проживающим на территории муниципального образования г. Саяногорск, дополнительных мер социальной поддержки при посещении МУП "Баня "Енисей"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</si>
  <si>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</si>
  <si>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Долгосрочная муниципальная целевая программа "Комплексное развитие поселков городского типа Майна и Черемушки, входящих в состав монопрофильного населенного пункта Республики Хакасия - муниципальное образование город Саяногорск на 2013-2015 годы"</t>
  </si>
  <si>
    <t>Подпрограмма "Обеспечение доступности дошкольного образования в Республике Хакасия (2011 - 2015 годы)"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</si>
  <si>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</si>
  <si>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Подпрограмма "Реализация национальной образовательной инициативы "Наша новая школа"</t>
  </si>
  <si>
    <t xml:space="preserve">Субвенции на предоставление начального общего, основного общего и среднего (полного) образования в общеобразовательных школах </t>
  </si>
  <si>
    <t>Иные межбюджетные трансферты на предоставление начального общего, основного общего и среднего (полного) образования в общеобразовательных школах (формирование кадетских классов (групп) на базе образовательных учреждений)</t>
  </si>
  <si>
    <t>Долгосрочная муниципальная целевая программа «Дети Саяногорска на 2013-2015 гг.»</t>
  </si>
  <si>
    <t>Ведомственная муниципальная целевая программа"Школьное питание на 2011-2013 годы"</t>
  </si>
  <si>
    <t>Ведомственная муниципальная целевая программа "Соответствие требованиям СанПиН образовательных учреждений муниципального образования г.Саяногорск на 2013 - 2015 годы"</t>
  </si>
  <si>
    <t>Долгосрочная муниципальная целевая программа "Аттестация рабочих мест в муниципальных учреждениях муниципального образования г.Саяногорск на 2011-2013 годы"</t>
  </si>
  <si>
    <t>Решение Саяногорского городского Совета депутатов от 16.05.2007 г. №35 "О Порядке формирования стоимости и уровня оплаты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образования"</t>
  </si>
  <si>
    <t>Подпрограмма "Обеспечение доступности дошкольного образования в Республике Хакасия (2011-2015 годы)"</t>
  </si>
  <si>
    <t>Ведомственная муниципальная целевая программа "Обеспечение муниципальных учреждений культуры, искусства и учреждений дополнительного образования детей техническими средствами, оборудованием и музыкальными инструментами  на 2013-2015 годы"</t>
  </si>
  <si>
    <t>Назначено на 2013 год</t>
  </si>
  <si>
    <t>Ведомственная муниципальная целевая программа "Пожарно-охранная безопасность в муниципальных учреждениях культуры и дополнительного образования детей муниципального образования г.Саяногорск на 2013-2015гг."</t>
  </si>
  <si>
    <t>Ведомственная муниципальная целевая программа "Капитальный ремонт учреждений культуры и дополнительного образования детей в муниципальном образовании город Саяногорск на 2013-2015 гг"</t>
  </si>
  <si>
    <t>Иные межбюджетные трансферты на комплектование книжных фондов библиотек муниципальных образований</t>
  </si>
  <si>
    <t xml:space="preserve">Ведомственная муниципальная целевая программа "Обеспечение муниципальных учреждений культуры, искусства и учреждений дополнительного образования детей техническими средствами, оборудованием и музыкальными инструментами  на 2013-2015 годы" </t>
  </si>
  <si>
    <t>Ведомственная муниципальная целевая программа "Информатизация библиотек муниципального образования г.Саяногорск на 2013-2015 годы"</t>
  </si>
  <si>
    <t>Решение Совета депутатов муниципального образования г.Саяногорск от 28.12.2011г.№87 (Оплата жилищно-коммунальных услуг пенсионерам, проработавшим не менее 10 лет в сельской местности (поселках городского типа)  на должностях медицинских и фармацевтических работников муниципальных учреждений (предприятий), имеющих соответствующую квалификацию и не осуществляющих трудовую деятельность (включая проживающих с ними членами их семей, проживающих на территории муниципального образования г.Саяногорск)</t>
  </si>
  <si>
    <t>Наименование показателя</t>
  </si>
  <si>
    <t>План
на 2013 год
тыс.руб.</t>
  </si>
  <si>
    <t>Изменения</t>
  </si>
  <si>
    <t>целевая статья</t>
  </si>
  <si>
    <t>ВСЕГО расходов по всем разделам</t>
  </si>
  <si>
    <t>Совет депутатов муниципального образования город Саяногорск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</si>
  <si>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</si>
  <si>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</si>
  <si>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</si>
  <si>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</si>
  <si>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</si>
  <si>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</si>
  <si>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</si>
  <si>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</si>
  <si>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</si>
  <si>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</si>
  <si>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Председатель представительного органа муниципального образования</t>
  </si>
  <si>
    <t>0021100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</si>
  <si>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</si>
  <si>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</si>
  <si>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</si>
  <si>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0022500</t>
  </si>
  <si>
    <t>Администрация муниципального образования город Саяногорск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</si>
  <si>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</si>
  <si>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</si>
  <si>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</si>
  <si>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0020300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</si>
  <si>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</si>
  <si>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</si>
  <si>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954</t>
  </si>
  <si>
    <t>Межбюджетные трансферты</t>
  </si>
  <si>
    <t>5210000</t>
  </si>
  <si>
    <t>5210200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</si>
  <si>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</si>
  <si>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5210202</t>
  </si>
  <si>
    <t xml:space="preserve">Субвенции на выполнение государственных полномочий по созданию,организации и обеспечению деятельности административных комиссий </t>
  </si>
  <si>
    <t>5210212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</si>
  <si>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</si>
  <si>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</si>
  <si>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</si>
  <si>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</si>
  <si>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Главы муниципального образования</t>
  </si>
  <si>
    <t>0200003</t>
  </si>
  <si>
    <t>Резервные фонды</t>
  </si>
  <si>
    <t>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</si>
  <si>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</si>
  <si>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</si>
  <si>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</si>
  <si>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</si>
  <si>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</si>
  <si>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Ведомственная муниципальная целевая программа «Развитие и совершенствование системы гражданской обороны, защиты населения и территорий муниципального образования г. Саяногорск от чрезвычайных ситуаций природного и техногенного характера на 2011-2013 годы»</t>
  </si>
  <si>
    <t>Другие общегосударственные вопросы</t>
  </si>
  <si>
    <t>13</t>
  </si>
  <si>
    <t>Целевые программы муниципальных образований</t>
  </si>
  <si>
    <t xml:space="preserve">Ведомственная муниципальная целевая программа "Профилактика и противодействие политическому, национальному, религиозному экстремизму и терроризму на территории муниципального образования г.Саяногорск на 2012-2014 годы" </t>
  </si>
  <si>
    <t>7952900</t>
  </si>
  <si>
    <t>Ведомственная муниципальная целевая программа "Финансовая поддержка и развитие территориального общественного самоуправления на 2013-2015 годы"</t>
  </si>
  <si>
    <t>7953000</t>
  </si>
  <si>
    <t>Долгосрочная муниципальная целевая программа "Профилактика правонарушений на территории муниципального образования г.Саяногорск на 2011-2013 годы"</t>
  </si>
  <si>
    <t>7953300</t>
  </si>
  <si>
    <t>Долгосрочная муниципальная целевая программа "Текущий и капитальный ремонт зданий Администрации г.Саяногорска, Департамента архитектуры градостроительства и недвижимости г.Саяногорска на 2011- 2013 годы"</t>
  </si>
  <si>
    <t>7954200</t>
  </si>
  <si>
    <t xml:space="preserve">Ведомственная муниципальная целевая программа "Приобретение и модернизация основных средств для Администрации муниципального образования  г.Саяногорск на 2012-2014 годы" </t>
  </si>
  <si>
    <t>7954500</t>
  </si>
  <si>
    <t>Муниципальная целевая программа "Энергосбережение и повышение энергоэффективности в муниципальном образовании г.Саяногорск на 2010-2015 годы и на перспективу до 2020 года"</t>
  </si>
  <si>
    <t>7954700</t>
  </si>
  <si>
    <t>Ведомственная муниципальная целевая программа "Финансовая поддержка социально ориентированных некоммерческих организаций муниципального образования г.Саяногорск на 2011-2013 годы"</t>
  </si>
  <si>
    <t>7955300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</si>
  <si>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</si>
  <si>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</si>
  <si>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</si>
  <si>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</si>
  <si>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</si>
  <si>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Поисковые и аварийно-спасательные учреждения</t>
  </si>
  <si>
    <t>902</t>
  </si>
  <si>
    <t>3020000</t>
  </si>
  <si>
    <t>Обеспечение деятельности казенных учреждений</t>
  </si>
  <si>
    <t>3029900</t>
  </si>
  <si>
    <t>740</t>
  </si>
  <si>
    <t>НАЦИОНАЛЬНАЯ ЭКОНОМИКА</t>
  </si>
  <si>
    <t>00</t>
  </si>
  <si>
    <t>Другие вопросы в области национальной экономики</t>
  </si>
  <si>
    <t>12</t>
  </si>
  <si>
    <t xml:space="preserve">Ведомственная муниципальная целевая программа "Развитие трудовых ресурсов в муниципальном образовании г.Саяногорск на 2012-2014 годы" </t>
  </si>
  <si>
    <t>7950800</t>
  </si>
  <si>
    <t xml:space="preserve">Долгосрочная муниципальная целевая программа "Основные направления содействия развитию малого и среднего предпринимательства на территории муниципального образования г.Саяногорск на 2012-2014 годы" </t>
  </si>
  <si>
    <t>7952700</t>
  </si>
  <si>
    <t xml:space="preserve">Долгосрочная муниципальная целевая программа "Развитие туризма в муниципальном образовании город Саяногорск на 2013-2015 годы" </t>
  </si>
  <si>
    <t>7954100</t>
  </si>
  <si>
    <t>ОХРАНА ОКРУЖАЮЩЕЙ СРЕДЫ</t>
  </si>
  <si>
    <t>Другие вопросы в области охраны окружающей среды</t>
  </si>
  <si>
    <t>05</t>
  </si>
  <si>
    <t>Субвенции на осуществление органами местного самоуправления государственных полномочий в области охраны труда</t>
  </si>
  <si>
    <t>5210210</t>
  </si>
  <si>
    <t>ОБРАЗОВАНИЕ</t>
  </si>
  <si>
    <t>Молодежная политика и оздоровление детей</t>
  </si>
  <si>
    <t xml:space="preserve">Проведение мероприятий для детей и молодежи </t>
  </si>
  <si>
    <t>4310100</t>
  </si>
  <si>
    <t xml:space="preserve">Ведомственная муниципальная целевая программа "Молодежь муниципального образования город Саяногорск на 2011-2013 годы" </t>
  </si>
  <si>
    <t>КУЛЬТУРА И КИНЕМАТОГРАФИЯ</t>
  </si>
  <si>
    <t>08</t>
  </si>
  <si>
    <t>Другие вопросы в области культуры, кинематографии</t>
  </si>
  <si>
    <t>7952400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</si>
  <si>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</si>
  <si>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</si>
  <si>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</si>
  <si>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</si>
  <si>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</si>
  <si>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950</t>
  </si>
  <si>
    <t>Социальное обеспечение населения</t>
  </si>
  <si>
    <t>Социальная помощь</t>
  </si>
  <si>
    <t>5050000</t>
  </si>
  <si>
    <t>Оплата жилищно-коммунальных услуг отдельным категориям граждан</t>
  </si>
  <si>
    <t>5059000</t>
  </si>
  <si>
    <t>Долгосрочная муниципальная целевая программа "Обеспечение жильем молодых семей" на 2011-2015 годы</t>
  </si>
  <si>
    <t>7952600</t>
  </si>
  <si>
    <t>ФИЗИЧЕСКАЯ КУЛЬТУРА И СПОРТ</t>
  </si>
  <si>
    <t>Физическая культура и спорт</t>
  </si>
  <si>
    <t>Долгосрочная муниципальная целевая программа «Развитие физической культуры и спорта в муниципальном образовании город Саяногорск на 2011-2015 годы»</t>
  </si>
  <si>
    <t>7953100</t>
  </si>
  <si>
    <t>Бюджетно-финансовое управление администрации города Саяногорска</t>
  </si>
  <si>
    <t>ОБСЛУЖИВАНИЕ ГОСУДАРСТВЕННОГО
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</si>
  <si>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</si>
  <si>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</si>
  <si>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</si>
  <si>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 xml:space="preserve">Процентные платежи по муниципальному долгу </t>
  </si>
  <si>
    <t>0650300</t>
  </si>
  <si>
    <t>Сумма 
на 2012 год,
тыс.руб.</t>
  </si>
  <si>
    <t>Изменение,
тыс.руб.</t>
  </si>
  <si>
    <t>Приложение № 4</t>
  </si>
  <si>
    <t>Коды классификации расходов бюджетов</t>
  </si>
  <si>
    <t>Ведомственная муниципальная целевая программа "Управление муниципальными финансами и обслуживание муниципального долга на 2011-2013 годы"</t>
  </si>
  <si>
    <t>Департамент архитектуры, градостроительства и недвижимости 
города Саяногорска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</si>
  <si>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</si>
  <si>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</si>
  <si>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</si>
  <si>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0920300</t>
  </si>
  <si>
    <t>ЖИЛИЩНО-КОММУНАЛЬНОЕ ХОЗЯЙСТВО</t>
  </si>
  <si>
    <t>Жилищное хозяйство</t>
  </si>
  <si>
    <t>904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</si>
  <si>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</si>
  <si>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</si>
  <si>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</si>
  <si>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</si>
  <si>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0980204</t>
  </si>
  <si>
    <t>Отчет об использовании средств резервного фонда Администрации муниципального образования город Саяногорск за 1 полугодие 2013 года</t>
  </si>
  <si>
    <t>Профессиональная подготовка, переподготовка и
повышение квалификации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</si>
  <si>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</si>
  <si>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</si>
  <si>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Субсидии муниципальным образованиям на повышение квалификации и профессиональную переподготовку муниципальных служащих и глав муниципальных образований Республики Хакасия</t>
  </si>
  <si>
    <t>5210109</t>
  </si>
  <si>
    <t>Муниципальная целевая программа "Развитие муниципальной службы в муниципальном образовании г.Саяногорск на 2013-2015 годы"</t>
  </si>
  <si>
    <t>7951000</t>
  </si>
  <si>
    <t>Мероприятия в области энергосбережения и повышения энергетической эффективности</t>
  </si>
  <si>
    <t>0923400</t>
  </si>
  <si>
    <t>Республиканская  программа "Энергосбережение и повышение энергоэффективности в Республике Хакасия на 2010 - 2015 годы и на перспективу до 2020 года"</t>
  </si>
  <si>
    <t>Субсидии на государственную поддержку малого и среднего
предпринимательства, включая крестьянские (фермерские)
хозяйства</t>
  </si>
  <si>
    <t>3450100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</si>
  <si>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</si>
  <si>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0980100</t>
  </si>
  <si>
    <t>0980104</t>
  </si>
  <si>
    <t>Региональная адресная программа "Переселение граждан, проживающих на территории Республики Хакасия, из аварийного жилищного фонда в 2012, 2013 году с учетом необходимости развития малоэтажного жилищного 
строительства"</t>
  </si>
  <si>
    <t>Долгосрочная республиканская целевая программа 
"Жилище (2011-2015 годы)"</t>
  </si>
  <si>
    <t>5220900</t>
  </si>
  <si>
    <t>Подпрограмма "Свой дом"</t>
  </si>
  <si>
    <t>5220904</t>
  </si>
  <si>
    <t>Федеральная целевая программа "Чистая вода" на 2011-2017 годы</t>
  </si>
  <si>
    <t>1009300</t>
  </si>
  <si>
    <t>Реализация мероприятий федеральной целевой программы 
"Чистая вода" на 2011 - 2017 годы</t>
  </si>
  <si>
    <t>1009399</t>
  </si>
  <si>
    <t>Долгосрочная республиканская целевая программа 
"Комплексная программа модернизации и реформирования жилищно-
коммунального хозяйства в Республике Хакасия (2011-2015 годы)"</t>
  </si>
  <si>
    <t>5221000</t>
  </si>
  <si>
    <t>Подпрограмма "Чистая вода"</t>
  </si>
  <si>
    <t>5221002</t>
  </si>
  <si>
    <t>Долгосрочная республиканская целевая программа 
"Энергосбережение и повышение энергетической эффективности в Республике Хакасия на 2013-2015 годы и на перспективу до 2020 года"</t>
  </si>
  <si>
    <t>5223800</t>
  </si>
  <si>
    <t>Фонд софинансирования</t>
  </si>
  <si>
    <t>010</t>
  </si>
  <si>
    <t>7950000</t>
  </si>
  <si>
    <t>Субвенции на осуществление государственных полномочий по решению вопросов социальной поддержки детей-сирот, детей, оставшихся без попечения родителей, и лиц из  их числа, а также детей, находящихся под опекой (попечительством)  на обеспечение жилыми помещ</t>
  </si>
  <si>
    <t>Социальные выплаты</t>
  </si>
  <si>
    <t>005</t>
  </si>
  <si>
    <t>Охрана семьи и детства</t>
  </si>
  <si>
    <t>5052102</t>
  </si>
  <si>
    <t>Региональные целевые программы</t>
  </si>
  <si>
    <t>5220000</t>
  </si>
  <si>
    <t>5220400</t>
  </si>
  <si>
    <t>Подпрограмма "Дети-сироты"</t>
  </si>
  <si>
    <t>5220404</t>
  </si>
  <si>
    <t>СРЕДСТВА МАССОВОЙ ИНФОРМАЦИИ</t>
  </si>
  <si>
    <t>Телевидение и радиовещание</t>
  </si>
  <si>
    <t>Комитет по жилищно-коммунальному хозяйству и транспорту
города Саяногорска</t>
  </si>
  <si>
    <t>905</t>
  </si>
  <si>
    <t>Сельское хозяйство и рыболовство</t>
  </si>
  <si>
    <t>5210215</t>
  </si>
  <si>
    <t xml:space="preserve">Ведомственная муниципальная целевая программа "Развитие и охрана имущества садоводческих, огороднических и дачных объединений муниципального образования г.Саяногорск на 2012-2014 годы" </t>
  </si>
  <si>
    <t>7952100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</si>
  <si>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</si>
  <si>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</si>
  <si>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</si>
  <si>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</si>
  <si>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</si>
  <si>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Субсидии юридическим лицам</t>
  </si>
  <si>
    <t>006</t>
  </si>
  <si>
    <t>Ведомственная муниципальная целевая программа «Организация транспортного обслуживания населения и доставки воды питьевого качества на территории муниципального образования город Саяногорск в 2011-2013 годах"</t>
  </si>
  <si>
    <t>Дорожное хозяйство (дорожные фонды)</t>
  </si>
  <si>
    <t>7953600</t>
  </si>
  <si>
    <t>7953700</t>
  </si>
  <si>
    <t>Коммунальное хозяйство</t>
  </si>
  <si>
    <t>Ведомственная муниципальная целевая программа "Капитальный ремонт и модернизация объектов коммунальной инфраструктуры муниципального образования город Саяногорск на 2011-2013 гг."</t>
  </si>
  <si>
    <t>7954000</t>
  </si>
  <si>
    <t>Ведомственная муниципальная целевая программа "Чистая вода" на 2013 год</t>
  </si>
  <si>
    <t>7954600</t>
  </si>
  <si>
    <t>7954800</t>
  </si>
  <si>
    <t>Благоустройство</t>
  </si>
  <si>
    <t>6000000</t>
  </si>
  <si>
    <t>Уличное освещение</t>
  </si>
  <si>
    <t>6000100</t>
  </si>
  <si>
    <t>Ведомственная муниципальная целевая программа "Благоустройство территории муниципального образования г.Саяногорск на 2011-2013 годы"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</si>
  <si>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</si>
  <si>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</si>
  <si>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</si>
  <si>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</si>
  <si>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</si>
  <si>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</si>
  <si>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7953500</t>
  </si>
  <si>
    <t>Долгосрочная муниципальная целевая программа "Комплексные меры противодействия злоупотреблению наркотиками и их незаконному обороту в муниципальном образовании г.Саяногорск на 2011-2013 годы"</t>
  </si>
  <si>
    <t>7953900</t>
  </si>
  <si>
    <t>Другие вопросы в области жилищно-коммунального хозяйства</t>
  </si>
  <si>
    <t xml:space="preserve">Ведомственная муниципальная целевая программа «Улучшение экологического состояния муниципального образования город Саяногорск на 2011-2013 годы" </t>
  </si>
  <si>
    <t>7953800</t>
  </si>
  <si>
    <t>5059002</t>
  </si>
  <si>
    <t>951</t>
  </si>
  <si>
    <t>Оказание других видов социальной помощи</t>
  </si>
  <si>
    <t>5059100</t>
  </si>
  <si>
    <t>5059101</t>
  </si>
  <si>
    <t>955</t>
  </si>
  <si>
    <t>Городской отдел образования г.Саяногорска</t>
  </si>
  <si>
    <t>906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</si>
  <si>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</si>
  <si>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</si>
  <si>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</si>
  <si>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713</t>
  </si>
  <si>
    <t>Субсидии бюджетным учреждениям на иные цели</t>
  </si>
  <si>
    <t>714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</si>
  <si>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</si>
  <si>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</si>
  <si>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</si>
  <si>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723</t>
  </si>
  <si>
    <t>Специальные (коррекционные) учреждения</t>
  </si>
  <si>
    <t>Безвозмездные перечисления</t>
  </si>
  <si>
    <t>5200000</t>
  </si>
  <si>
    <t>Ежемесячное денежное вознаграждение за классное руководство</t>
  </si>
  <si>
    <t>Субвенции на предоставление начального общего, основного общего и среднего (полного) образования в специальных (коррекционных) учреждениях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</si>
  <si>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</si>
  <si>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</si>
  <si>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</si>
  <si>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</si>
  <si>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</si>
  <si>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>5210209</t>
  </si>
  <si>
    <t>7950100</t>
  </si>
  <si>
    <t>7950300</t>
  </si>
  <si>
    <t>Ведомственная муниципальная целевая программа "Педагогические кадры г.Саяногорска" на 2011-2013 годы</t>
  </si>
  <si>
    <t>7950400</t>
  </si>
  <si>
    <t>7950700</t>
  </si>
  <si>
    <t>Ведомственная муниципальная целевая программа"Обеспечение доступности дошкольного образования в муниципальном образовании г. Саяногорск на 2012-2014 годы"</t>
  </si>
  <si>
    <t>7950900</t>
  </si>
  <si>
    <t>7951100</t>
  </si>
  <si>
    <t>Ведомственная муниципальная целевая программа "Капитальный ремонт муниципальных учреждений образования МО г.Саяногорск на 2013-2015гг."</t>
  </si>
  <si>
    <t>7951200</t>
  </si>
  <si>
    <t>Ведомственная муниципальная целевая программа "Пожарно-охранная безопасность в  учреждениях образования МО г.Саяногорск на 2013-2015гг."</t>
  </si>
  <si>
    <t>7951400</t>
  </si>
  <si>
    <t>Субсидии автономным учреждениям на иные цели</t>
  </si>
  <si>
    <t>724</t>
  </si>
  <si>
    <t>5059102</t>
  </si>
  <si>
    <t>952</t>
  </si>
  <si>
    <t>Субвенции на содержание ребенка в семье опекуна и приемной семье, а также вознаграждение, причитающееся приемному родителю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</si>
  <si>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</si>
  <si>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осуществление органами местного самоуправления государственных полномочий компенсация части родительской платы</t>
  </si>
  <si>
    <t>916</t>
  </si>
  <si>
    <t>Саяногорский городской отдел культуры</t>
  </si>
  <si>
    <t>907</t>
  </si>
  <si>
    <t xml:space="preserve">Обеспечение деятельности подведомственных учреждений </t>
  </si>
  <si>
    <t>7952200</t>
  </si>
  <si>
    <t>7952300</t>
  </si>
  <si>
    <t>7952500</t>
  </si>
  <si>
    <t xml:space="preserve">Культура </t>
  </si>
  <si>
    <t>Учреждения культуры и мероприятия в сфере культуры и кинематографии</t>
  </si>
  <si>
    <t>4400000</t>
  </si>
  <si>
    <t>Мероприятия в сфере культуры и кинематографии</t>
  </si>
  <si>
    <t>4400200</t>
  </si>
  <si>
    <t>4409901</t>
  </si>
  <si>
    <t>4409902</t>
  </si>
  <si>
    <t>Музеи и постоянные выставки</t>
  </si>
  <si>
    <t>4410000</t>
  </si>
  <si>
    <t>4419900</t>
  </si>
  <si>
    <t>Библиотеки</t>
  </si>
  <si>
    <t>4420000</t>
  </si>
  <si>
    <t>4429901</t>
  </si>
  <si>
    <t>4429902</t>
  </si>
  <si>
    <t>7951500</t>
  </si>
  <si>
    <t>Периодическая печать и издательства</t>
  </si>
  <si>
    <t>Саяногорское городское управление здравоохранения</t>
  </si>
  <si>
    <t>908</t>
  </si>
  <si>
    <t>ЗДРАВООХРАНЕНИЕ</t>
  </si>
  <si>
    <t>Другие вопросы в области здравоохранения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</si>
  <si>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</si>
  <si>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</si>
  <si>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</si>
  <si>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</si>
  <si>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</si>
  <si>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953</t>
  </si>
  <si>
    <t>Приложение № 2</t>
  </si>
  <si>
    <t>к Постановлению Администрации</t>
  </si>
  <si>
    <t>муниципального образования г.Саяногорск</t>
  </si>
  <si>
    <t>от ____________2013г.  № _____</t>
  </si>
  <si>
    <t>тыс.руб.</t>
  </si>
  <si>
    <t>Долгосрочная республиканская целевая программа "Развитие образования в Республике Хакасия (2011-2015 годы)"</t>
  </si>
  <si>
    <t>5220200</t>
  </si>
  <si>
    <t>5220211</t>
  </si>
  <si>
    <t>5220210</t>
  </si>
  <si>
    <t>Развитие дошкольного образования в муниципальных образовательных учреждениях</t>
  </si>
  <si>
    <t>Подпрограмма "Школьное питание в Республике Хакасия на 2011-2015 годы"</t>
  </si>
  <si>
    <t>главный распорядитель</t>
  </si>
  <si>
    <t>вид расхода</t>
  </si>
  <si>
    <t>Коды классификации расходов бюджета</t>
  </si>
  <si>
    <t>Приложение № ___</t>
  </si>
  <si>
    <t>Код бюджетной классификации Российской Федерации</t>
  </si>
  <si>
    <t>Виды источников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</si>
  <si>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</si>
  <si>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</si>
  <si>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</si>
  <si>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</si>
  <si>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</si>
  <si>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 кредитов, полученных  от кредитных организаций бюджетами городских округов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</si>
  <si>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</si>
  <si>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</si>
  <si>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</si>
  <si>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-увеличение прочих остатков денежных средств  бюджетов городских округов</t>
  </si>
  <si>
    <t>000 01 05 02 01 04 0000 610</t>
  </si>
  <si>
    <t>- уменьшение прочих остатков денежных средств бюджетов городских округов</t>
  </si>
  <si>
    <t>Итого источники внутреннего финансирования дефицита бюджета</t>
  </si>
  <si>
    <t>В.П.Клундук</t>
  </si>
  <si>
    <t>КОДЫ</t>
  </si>
  <si>
    <t xml:space="preserve">Форма по ОКУД  </t>
  </si>
  <si>
    <t>0503317</t>
  </si>
  <si>
    <t>Код бюджетной классификации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</si>
  <si>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</si>
  <si>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</si>
  <si>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</si>
  <si>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</si>
  <si>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</si>
  <si>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</si>
  <si>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 xml:space="preserve">  НАЛОГОВЫЕ И НЕНАЛОГОВЫЕ ДОХОДЫ</t>
  </si>
  <si>
    <t xml:space="preserve"> 000 1000000000 0000 000</t>
  </si>
  <si>
    <t>-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</si>
  <si>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</si>
  <si>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</si>
  <si>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</si>
  <si>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</si>
  <si>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</si>
  <si>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000 1010101000 0000 110</t>
  </si>
  <si>
    <t xml:space="preserve">  Налог на прибыль организаций, зачисляемый в бюджеты субъектов Российской Федерации</t>
  </si>
  <si>
    <t xml:space="preserve"> 000 1010101202 0000 110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</si>
  <si>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</si>
  <si>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</si>
  <si>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</si>
  <si>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</si>
  <si>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</si>
  <si>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</si>
  <si>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</si>
  <si>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</si>
  <si>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</si>
  <si>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</si>
  <si>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</si>
  <si>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</si>
  <si>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</si>
  <si>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</si>
  <si>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</si>
  <si>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</si>
  <si>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</si>
  <si>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</si>
  <si>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</si>
  <si>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</si>
  <si>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</si>
  <si>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</si>
  <si>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</si>
  <si>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</si>
  <si>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</si>
  <si>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</si>
  <si>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</si>
  <si>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</si>
  <si>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</si>
  <si>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</si>
  <si>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</si>
  <si>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</si>
  <si>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</si>
  <si>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000 1060601204 0000 110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</si>
  <si>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</si>
  <si>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</si>
  <si>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</si>
  <si>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000 1060602204 0000 110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</si>
  <si>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</si>
  <si>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</si>
  <si>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</si>
  <si>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</si>
  <si>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</si>
  <si>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</si>
  <si>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</si>
  <si>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</si>
  <si>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</si>
  <si>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</si>
  <si>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</si>
  <si>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</si>
  <si>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</si>
  <si>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</si>
  <si>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</si>
  <si>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000 1110501204 0000 120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</si>
  <si>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</si>
  <si>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</si>
  <si>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</si>
  <si>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</si>
  <si>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</si>
  <si>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</si>
  <si>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</si>
  <si>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</si>
  <si>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</si>
  <si>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000 1110900000 0000 120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</si>
  <si>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</si>
  <si>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</si>
  <si>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</si>
  <si>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</si>
  <si>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</si>
  <si>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</si>
  <si>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</si>
  <si>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</si>
  <si>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</si>
  <si>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</si>
  <si>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</si>
  <si>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</si>
  <si>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</si>
  <si>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</si>
  <si>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</si>
  <si>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</si>
  <si>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</si>
  <si>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</si>
  <si>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</si>
  <si>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</si>
  <si>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</si>
  <si>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</si>
  <si>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</si>
  <si>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</si>
  <si>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</si>
  <si>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</si>
  <si>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</si>
  <si>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</si>
  <si>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</si>
  <si>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</si>
  <si>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</si>
  <si>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</si>
  <si>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</si>
  <si>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</si>
  <si>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</si>
  <si>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</si>
  <si>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</si>
  <si>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000 1140204004 0000 410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</si>
  <si>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</si>
  <si>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</si>
  <si>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</si>
  <si>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</si>
  <si>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</si>
  <si>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</si>
  <si>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</si>
  <si>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</si>
  <si>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</si>
  <si>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>Ведомственная структура расходов бюджета муниципального образования город Саяногорск
 за 1 полугодие 2013 года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</si>
  <si>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</si>
  <si>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</si>
  <si>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</si>
  <si>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</si>
  <si>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</si>
  <si>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</si>
  <si>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</si>
  <si>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</si>
  <si>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</si>
  <si>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</si>
  <si>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000 1162104004 0000 140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</si>
  <si>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</si>
  <si>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</si>
  <si>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</si>
  <si>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</si>
  <si>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</si>
  <si>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</si>
  <si>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</si>
  <si>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</si>
  <si>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</si>
  <si>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</si>
  <si>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</si>
  <si>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</si>
  <si>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</si>
  <si>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</si>
  <si>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</si>
  <si>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</si>
  <si>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</si>
  <si>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</si>
  <si>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</si>
  <si>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</si>
  <si>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</si>
  <si>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</si>
  <si>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</si>
  <si>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</si>
  <si>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</si>
  <si>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совершенствование организации питания учащихся в общеобразовательных учреждениях</t>
  </si>
  <si>
    <t xml:space="preserve"> 000 2020207400 0000 151</t>
  </si>
  <si>
    <t xml:space="preserve">  Субсидии бюджетам городских округов на совершенствование организации питания учащихся в общеобразовательных учреждениях</t>
  </si>
  <si>
    <t xml:space="preserve"> 000 2020207404 0000 151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</si>
  <si>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</si>
  <si>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</si>
  <si>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</si>
  <si>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</si>
  <si>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</si>
  <si>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</si>
  <si>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</si>
  <si>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</si>
  <si>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городских округов на  ежемесячное денежное вознаграждение за классное руководство</t>
  </si>
  <si>
    <t xml:space="preserve"> 000 2020302104 0000 151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</si>
  <si>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</si>
  <si>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</si>
  <si>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</si>
  <si>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</si>
  <si>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</si>
  <si>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</si>
  <si>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</si>
  <si>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</si>
  <si>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</si>
  <si>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</si>
  <si>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</si>
  <si>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000 2020302704 0000 151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</si>
  <si>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</si>
  <si>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</si>
  <si>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</si>
  <si>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</si>
  <si>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</si>
  <si>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</si>
  <si>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</si>
  <si>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</si>
  <si>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</si>
  <si>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</si>
  <si>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ПРОЧИЕ БЕЗВОЗМЕЗДНЫЕ ПОСТУПЛЕНИЯ</t>
  </si>
  <si>
    <t xml:space="preserve"> 000 2070000000 0000 180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</si>
  <si>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</si>
  <si>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</si>
  <si>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</si>
  <si>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</si>
  <si>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</si>
  <si>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</si>
  <si>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</si>
  <si>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Доходы бюджета - ИТОГО</t>
  </si>
  <si>
    <t>х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</si>
  <si>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</si>
  <si>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Источники финансирования дефицита бюджета муниципального образования город Саяногорск за 1 полугодие 2013 года</t>
  </si>
  <si>
    <t>000 01 03 00 00 00 0000 000</t>
  </si>
  <si>
    <t>Бюджетные кредиты от других бюджетов бюджетной системы 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</si>
  <si>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</si>
  <si>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</si>
  <si>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</si>
  <si>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</si>
  <si>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Исполнено за 1 полугодие 2013 года</t>
  </si>
  <si>
    <t>И.о.управляющего делами Администрации</t>
  </si>
  <si>
    <t>Т.Г.Лаврентьева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</si>
  <si>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</si>
  <si>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</si>
  <si>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</si>
  <si>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</si>
  <si>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</si>
  <si>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</si>
  <si>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</si>
  <si>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</si>
  <si>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</si>
  <si>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</si>
  <si>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</si>
  <si>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</si>
  <si>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</si>
  <si>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</si>
  <si>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</si>
  <si>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</si>
  <si>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</si>
  <si>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</si>
  <si>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Плата за иные виды негативного воздействия на окружающую среду</t>
  </si>
  <si>
    <t xml:space="preserve"> 000 1120105001 0000 120</t>
  </si>
  <si>
    <t xml:space="preserve"> 000 1140204204 0000 410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</si>
  <si>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</si>
  <si>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</si>
  <si>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</si>
  <si>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</si>
  <si>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</si>
  <si>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000 1163001301 0000 140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</si>
  <si>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</si>
  <si>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</si>
  <si>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</si>
  <si>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</si>
  <si>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</si>
  <si>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</si>
  <si>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</si>
  <si>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</si>
  <si>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</si>
  <si>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000 2020200904 0000 151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</si>
  <si>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</si>
  <si>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000 2020207700 0000 151</t>
  </si>
  <si>
    <t xml:space="preserve">  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</si>
  <si>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 xml:space="preserve"> 000 2020207704 0000 151</t>
  </si>
  <si>
    <t xml:space="preserve">  Субсидии бюджетам на бюджетные инвестиции для модернизации объектов коммунальной инфраструктуры</t>
  </si>
  <si>
    <t xml:space="preserve"> 000 2020207800 0000 151</t>
  </si>
  <si>
    <t xml:space="preserve">  Субсидии бюджетам городских округов на бюджетные инвестиции для модернизации объектов коммунальной инфраструктуры</t>
  </si>
  <si>
    <t xml:space="preserve"> 000 2020207804 0000 151</t>
  </si>
  <si>
    <t xml:space="preserve"> 000 2020208800 0000 151</t>
  </si>
  <si>
    <t xml:space="preserve"> 000 2020208804 0000 151</t>
  </si>
  <si>
    <t xml:space="preserve"> 000 2020208804 0004 151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</si>
  <si>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</si>
  <si>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</si>
  <si>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</si>
  <si>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000 2020208904 0000 151</t>
  </si>
  <si>
    <t xml:space="preserve">  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</si>
  <si>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000 2020208904 0004 151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</si>
  <si>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</si>
  <si>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</si>
  <si>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городских округов на модернизацию региональных систем общего образования</t>
  </si>
  <si>
    <t xml:space="preserve"> 000 2020214504 0000 151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</si>
  <si>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</si>
  <si>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</si>
  <si>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</si>
  <si>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</si>
  <si>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</si>
  <si>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бюджета муниципального образования город Саяногорск за 1 полугодие 2013 года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</si>
  <si>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</si>
  <si>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</si>
  <si>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от 26.07.2013г. № 1190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</si>
</sst>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_-* #,##0.0;\-* #,##0.0;_-* \-;_-@_-"/>
    <numFmt numFmtId="167" formatCode="#,##0.0"/>
    <numFmt numFmtId="168" formatCode="_-* #,##0.0_р_._-;\-* #,##0.0_р_._-;_-* &quot;-&quot;?_р_._-;_-@_-"/>
    <numFmt numFmtId="169" formatCode="_-* #,##0.0;\-* #,##0.0;_-* &quot;-&quot;;_-@_-"/>
    <numFmt numFmtId="170" formatCode="d/m"/>
    <numFmt numFmtId="171" formatCode="d\-mmm\-yyyy"/>
    <numFmt numFmtId="172" formatCode="#,##0_ ;\-#,##0\ "/>
    <numFmt numFmtId="173" formatCode="_-* #,##0;\-* #,##0;_-* &quot;-&quot;;_-@_-"/>
    <numFmt numFmtId="174" formatCode="_-* #,##0.00;\-* #,##0.00;_-* &quot;-&quot;;_-@_-"/>
    <numFmt numFmtId="175" formatCode="_-* #,##0.000;\-* #,##0.000;_-* &quot;-&quot;;_-@_-"/>
    <numFmt numFmtId="176" formatCode="_-* #,##0.00_р_._-;\-* #,##0.00_р_._-;_-* &quot;-&quot;?_р_._-;_-@_-"/>
    <numFmt numFmtId="177" formatCode="_-* #,##0.000_р_._-;\-* #,##0.000_р_._-;_-* &quot;-&quot;?_р_._-;_-@_-"/>
    <numFmt numFmtId="178" formatCode="_-* #,##0.0000_р_._-;\-* #,##0.0000_р_._-;_-* &quot;-&quot;?_р_._-;_-@_-"/>
    <numFmt numFmtId="179" formatCode="_-* #,##0.0_р_._-;\-* #,##0.0_р_._-;_-* &quot;-&quot;??_р_._-;_-@_-"/>
    <numFmt numFmtId="180" formatCode="0.0"/>
    <numFmt numFmtId="181" formatCode="_-* #,##0_р_._-;\-* #,##0_р_._-;_-* &quot;-&quot;??_р_._-;_-@_-"/>
    <numFmt numFmtId="182" formatCode="0.0%"/>
    <numFmt numFmtId="183" formatCode="_-* #,##0.000_р_._-;\-* #,##0.000_р_._-;_-* &quot;-&quot;??_р_._-;_-@_-"/>
    <numFmt numFmtId="184" formatCode="#,##0.0_р_."/>
    <numFmt numFmtId="185" formatCode="_-* #,##0.0;\-* #,##0.0;_-*-*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;\-* #,##0.0000;_-* &quot;-&quot;;_-@_-"/>
    <numFmt numFmtId="189" formatCode="_-* #,##0.00000;\-* #,##0.00000;_-* &quot;-&quot;;_-@_-"/>
    <numFmt numFmtId="190" formatCode="_-* #,##0.000000;\-* #,##0.000000;_-* &quot;-&quot;;_-@_-"/>
    <numFmt numFmtId="191" formatCode="0.000"/>
    <numFmt numFmtId="192" formatCode="_-* #,##0_р_._-;\-* #,##0_р_._-;_-* &quot;-&quot;?_р_._-;_-@_-"/>
    <numFmt numFmtId="193" formatCode="#,##0.000"/>
    <numFmt numFmtId="194" formatCode="#,##0.0000"/>
    <numFmt numFmtId="195" formatCode="#,##0.00000"/>
    <numFmt numFmtId="196" formatCode="_-* #,##0.00000_р_._-;\-* #,##0.00000_р_._-;_-* &quot;-&quot;?????_р_._-;_-@_-"/>
    <numFmt numFmtId="197" formatCode="0.0000"/>
    <numFmt numFmtId="198" formatCode="0.00000"/>
    <numFmt numFmtId="199" formatCode="0.00000000"/>
    <numFmt numFmtId="200" formatCode="0.0000000"/>
    <numFmt numFmtId="201" formatCode="0.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#,##0.0_ ;\-#,##0.0\ "/>
    <numFmt numFmtId="206" formatCode="_-* #,##0.0000_р_._-;\-* #,##0.0000_р_._-;_-* &quot;-&quot;????_р_._-;_-@_-"/>
    <numFmt numFmtId="207" formatCode="_-* #,##0.000_р_._-;\-* #,##0.000_р_._-;_-* &quot;-&quot;???_р_._-;_-@_-"/>
    <numFmt numFmtId="208" formatCode="0.0000%"/>
    <numFmt numFmtId="209" formatCode="0.000%"/>
    <numFmt numFmtId="210" formatCode="[$€-2]\ ###,000_);[Red]\([$€-2]\ ###,000\)"/>
    <numFmt numFmtId="211" formatCode="#,##0.000000"/>
    <numFmt numFmtId="212" formatCode="#,##0.0_ ;[Red]\-#,##0.0\ "/>
    <numFmt numFmtId="213" formatCode="#,##0.000_ ;[Red]\-#,##0.000\ "/>
    <numFmt numFmtId="214" formatCode="#,##0\ &quot;р.&quot;;\-#,##0\ &quot;р.&quot;"/>
    <numFmt numFmtId="215" formatCode="#,##0\ &quot;р.&quot;;[Red]\-#,##0\ &quot;р.&quot;"/>
    <numFmt numFmtId="216" formatCode="#,##0.00\ &quot;р.&quot;;\-#,##0.00\ &quot;р.&quot;"/>
    <numFmt numFmtId="217" formatCode="#,##0.00\ &quot;р.&quot;;[Red]\-#,##0.00\ &quot;р.&quot;"/>
    <numFmt numFmtId="218" formatCode="_-* #,##0\ &quot;р.&quot;_-;\-* #,##0\ &quot;р.&quot;_-;_-* &quot;-&quot;\ &quot;р.&quot;_-;_-@_-"/>
    <numFmt numFmtId="219" formatCode="_-* #,##0\ _р_._-;\-* #,##0\ _р_._-;_-* &quot;-&quot;\ _р_._-;_-@_-"/>
    <numFmt numFmtId="220" formatCode="_-* #,##0.00\ &quot;р.&quot;_-;\-* #,##0.00\ &quot;р.&quot;_-;_-* &quot;-&quot;??\ &quot;р.&quot;_-;_-@_-"/>
    <numFmt numFmtId="221" formatCode="_-* #,##0.00\ _р_._-;\-* #,##0.00\ _р_._-;_-* &quot;-&quot;??\ _р_._-;_-@_-"/>
    <numFmt numFmtId="222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color indexed="12"/>
      <name val="Times New Roman"/>
      <family val="1"/>
    </font>
    <font>
      <sz val="10"/>
      <color indexed="12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mediumGray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7" borderId="1" applyNumberFormat="0" applyAlignment="0" applyProtection="0"/>
    <xf numFmtId="0" fontId="30" fillId="15" borderId="2" applyNumberFormat="0" applyAlignment="0" applyProtection="0"/>
    <xf numFmtId="0" fontId="31" fillId="15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6" borderId="7" applyNumberFormat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21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12" fontId="6" fillId="18" borderId="10" xfId="0" applyNumberFormat="1" applyFont="1" applyFill="1" applyBorder="1" applyAlignment="1">
      <alignment horizontal="right" vertical="center"/>
    </xf>
    <xf numFmtId="0" fontId="6" fillId="18" borderId="10" xfId="0" applyFont="1" applyFill="1" applyBorder="1" applyAlignment="1">
      <alignment horizontal="left" vertical="center"/>
    </xf>
    <xf numFmtId="0" fontId="6" fillId="18" borderId="10" xfId="0" applyFont="1" applyFill="1" applyBorder="1" applyAlignment="1">
      <alignment horizontal="center" vertical="center"/>
    </xf>
    <xf numFmtId="212" fontId="6" fillId="18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212" fontId="7" fillId="0" borderId="10" xfId="0" applyNumberFormat="1" applyFont="1" applyFill="1" applyBorder="1" applyAlignment="1">
      <alignment/>
    </xf>
    <xf numFmtId="0" fontId="6" fillId="18" borderId="10" xfId="0" applyFont="1" applyFill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49" fontId="7" fillId="18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212" fontId="15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/>
    </xf>
    <xf numFmtId="212" fontId="17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212" fontId="15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wrapText="1"/>
    </xf>
    <xf numFmtId="212" fontId="19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49" fontId="6" fillId="18" borderId="10" xfId="0" applyNumberFormat="1" applyFont="1" applyFill="1" applyBorder="1" applyAlignment="1">
      <alignment horizontal="center"/>
    </xf>
    <xf numFmtId="212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212" fontId="17" fillId="0" borderId="10" xfId="0" applyNumberFormat="1" applyFont="1" applyFill="1" applyBorder="1" applyAlignment="1">
      <alignment horizontal="right"/>
    </xf>
    <xf numFmtId="49" fontId="6" fillId="18" borderId="10" xfId="0" applyNumberFormat="1" applyFont="1" applyFill="1" applyBorder="1" applyAlignment="1">
      <alignment/>
    </xf>
    <xf numFmtId="0" fontId="6" fillId="18" borderId="10" xfId="0" applyFont="1" applyFill="1" applyBorder="1" applyAlignment="1">
      <alignment/>
    </xf>
    <xf numFmtId="212" fontId="6" fillId="18" borderId="10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6" fillId="18" borderId="10" xfId="0" applyFont="1" applyFill="1" applyBorder="1" applyAlignment="1">
      <alignment horizontal="left" wrapText="1"/>
    </xf>
    <xf numFmtId="0" fontId="11" fillId="19" borderId="0" xfId="0" applyFont="1" applyFill="1" applyAlignment="1">
      <alignment/>
    </xf>
    <xf numFmtId="0" fontId="6" fillId="18" borderId="12" xfId="0" applyFont="1" applyFill="1" applyBorder="1" applyAlignment="1">
      <alignment wrapText="1"/>
    </xf>
    <xf numFmtId="49" fontId="6" fillId="18" borderId="13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212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/>
    </xf>
    <xf numFmtId="0" fontId="2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212" fontId="7" fillId="0" borderId="18" xfId="0" applyNumberFormat="1" applyFont="1" applyFill="1" applyBorder="1" applyAlignment="1">
      <alignment horizontal="right"/>
    </xf>
    <xf numFmtId="212" fontId="6" fillId="18" borderId="13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23" fillId="18" borderId="0" xfId="0" applyNumberFormat="1" applyFont="1" applyFill="1" applyAlignment="1">
      <alignment/>
    </xf>
    <xf numFmtId="4" fontId="7" fillId="18" borderId="0" xfId="0" applyNumberFormat="1" applyFont="1" applyFill="1" applyAlignment="1">
      <alignment/>
    </xf>
    <xf numFmtId="4" fontId="17" fillId="18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56">
      <alignment/>
      <protection/>
    </xf>
    <xf numFmtId="0" fontId="25" fillId="0" borderId="0" xfId="55" applyFont="1" applyAlignment="1">
      <alignment horizontal="right"/>
      <protection/>
    </xf>
    <xf numFmtId="0" fontId="25" fillId="0" borderId="0" xfId="56" applyFont="1">
      <alignment/>
      <protection/>
    </xf>
    <xf numFmtId="0" fontId="25" fillId="0" borderId="0" xfId="0" applyFont="1" applyAlignment="1">
      <alignment/>
    </xf>
    <xf numFmtId="212" fontId="25" fillId="0" borderId="0" xfId="0" applyNumberFormat="1" applyFont="1" applyFill="1" applyAlignment="1">
      <alignment/>
    </xf>
    <xf numFmtId="212" fontId="15" fillId="0" borderId="17" xfId="0" applyNumberFormat="1" applyFont="1" applyFill="1" applyBorder="1" applyAlignment="1">
      <alignment horizontal="right"/>
    </xf>
    <xf numFmtId="212" fontId="17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wrapText="1"/>
    </xf>
    <xf numFmtId="212" fontId="7" fillId="0" borderId="19" xfId="0" applyNumberFormat="1" applyFont="1" applyFill="1" applyBorder="1" applyAlignment="1">
      <alignment horizontal="right"/>
    </xf>
    <xf numFmtId="212" fontId="7" fillId="0" borderId="17" xfId="0" applyNumberFormat="1" applyFont="1" applyFill="1" applyBorder="1" applyAlignment="1">
      <alignment/>
    </xf>
    <xf numFmtId="212" fontId="7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212" fontId="7" fillId="0" borderId="22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25" fillId="0" borderId="0" xfId="56" applyFont="1" applyAlignment="1">
      <alignment horizontal="right"/>
      <protection/>
    </xf>
    <xf numFmtId="0" fontId="0" fillId="0" borderId="0" xfId="57">
      <alignment/>
      <protection/>
    </xf>
    <xf numFmtId="0" fontId="25" fillId="0" borderId="0" xfId="57" applyFont="1" applyAlignment="1">
      <alignment horizontal="right"/>
      <protection/>
    </xf>
    <xf numFmtId="0" fontId="25" fillId="0" borderId="0" xfId="57" applyFont="1">
      <alignment/>
      <protection/>
    </xf>
    <xf numFmtId="0" fontId="7" fillId="0" borderId="0" xfId="57" applyFont="1" applyAlignment="1">
      <alignment wrapText="1"/>
      <protection/>
    </xf>
    <xf numFmtId="0" fontId="6" fillId="0" borderId="23" xfId="57" applyFont="1" applyBorder="1" applyAlignment="1">
      <alignment horizontal="right"/>
      <protection/>
    </xf>
    <xf numFmtId="0" fontId="10" fillId="0" borderId="24" xfId="57" applyFont="1" applyBorder="1" applyAlignment="1">
      <alignment wrapText="1"/>
      <protection/>
    </xf>
    <xf numFmtId="167" fontId="10" fillId="0" borderId="14" xfId="57" applyNumberFormat="1" applyFont="1" applyBorder="1" applyAlignment="1">
      <alignment horizontal="right"/>
      <protection/>
    </xf>
    <xf numFmtId="167" fontId="10" fillId="0" borderId="25" xfId="57" applyNumberFormat="1" applyFont="1" applyBorder="1" applyAlignment="1">
      <alignment wrapText="1"/>
      <protection/>
    </xf>
    <xf numFmtId="0" fontId="7" fillId="0" borderId="26" xfId="57" applyFont="1" applyBorder="1" applyAlignment="1">
      <alignment horizontal="right"/>
      <protection/>
    </xf>
    <xf numFmtId="0" fontId="25" fillId="0" borderId="27" xfId="57" applyFont="1" applyBorder="1" applyAlignment="1">
      <alignment vertical="top" wrapText="1"/>
      <protection/>
    </xf>
    <xf numFmtId="167" fontId="25" fillId="0" borderId="11" xfId="57" applyNumberFormat="1" applyFont="1" applyBorder="1" applyAlignment="1">
      <alignment horizontal="right"/>
      <protection/>
    </xf>
    <xf numFmtId="167" fontId="25" fillId="0" borderId="19" xfId="57" applyNumberFormat="1" applyFont="1" applyBorder="1" applyAlignment="1">
      <alignment wrapText="1"/>
      <protection/>
    </xf>
    <xf numFmtId="0" fontId="7" fillId="0" borderId="28" xfId="57" applyFont="1" applyBorder="1" applyAlignment="1">
      <alignment horizontal="right"/>
      <protection/>
    </xf>
    <xf numFmtId="0" fontId="25" fillId="0" borderId="29" xfId="57" applyFont="1" applyBorder="1" applyAlignment="1">
      <alignment vertical="top" wrapText="1"/>
      <protection/>
    </xf>
    <xf numFmtId="167" fontId="25" fillId="0" borderId="16" xfId="57" applyNumberFormat="1" applyFont="1" applyBorder="1" applyAlignment="1">
      <alignment horizontal="right"/>
      <protection/>
    </xf>
    <xf numFmtId="167" fontId="25" fillId="0" borderId="20" xfId="57" applyNumberFormat="1" applyFont="1" applyBorder="1" applyAlignment="1">
      <alignment wrapText="1"/>
      <protection/>
    </xf>
    <xf numFmtId="167" fontId="10" fillId="0" borderId="25" xfId="57" applyNumberFormat="1" applyFont="1" applyBorder="1" applyAlignment="1">
      <alignment horizontal="right"/>
      <protection/>
    </xf>
    <xf numFmtId="0" fontId="25" fillId="0" borderId="27" xfId="57" applyFont="1" applyBorder="1" applyAlignment="1">
      <alignment wrapText="1"/>
      <protection/>
    </xf>
    <xf numFmtId="0" fontId="25" fillId="0" borderId="29" xfId="57" applyFont="1" applyBorder="1" applyAlignment="1">
      <alignment wrapText="1"/>
      <protection/>
    </xf>
    <xf numFmtId="167" fontId="25" fillId="0" borderId="19" xfId="57" applyNumberFormat="1" applyFont="1" applyBorder="1" applyAlignment="1">
      <alignment horizontal="right"/>
      <protection/>
    </xf>
    <xf numFmtId="167" fontId="10" fillId="0" borderId="30" xfId="57" applyNumberFormat="1" applyFont="1" applyBorder="1" applyAlignment="1">
      <alignment horizontal="right"/>
      <protection/>
    </xf>
    <xf numFmtId="167" fontId="10" fillId="0" borderId="31" xfId="57" applyNumberFormat="1" applyFont="1" applyBorder="1" applyAlignment="1">
      <alignment horizontal="right"/>
      <protection/>
    </xf>
    <xf numFmtId="0" fontId="43" fillId="0" borderId="0" xfId="54" applyFont="1" applyFill="1" applyAlignment="1">
      <alignment horizontal="centerContinuous"/>
      <protection/>
    </xf>
    <xf numFmtId="0" fontId="25" fillId="0" borderId="0" xfId="54" applyFont="1">
      <alignment/>
      <protection/>
    </xf>
    <xf numFmtId="0" fontId="25" fillId="0" borderId="0" xfId="54" applyFont="1" applyAlignment="1">
      <alignment horizontal="right"/>
      <protection/>
    </xf>
    <xf numFmtId="0" fontId="44" fillId="0" borderId="0" xfId="54" applyFont="1" applyFill="1" applyAlignment="1">
      <alignment horizontal="centerContinuous"/>
      <protection/>
    </xf>
    <xf numFmtId="0" fontId="0" fillId="0" borderId="0" xfId="54" applyFill="1">
      <alignment/>
      <protection/>
    </xf>
    <xf numFmtId="0" fontId="50" fillId="0" borderId="0" xfId="54" applyFont="1" applyFill="1" applyAlignment="1">
      <alignment horizontal="centerContinuous"/>
      <protection/>
    </xf>
    <xf numFmtId="0" fontId="25" fillId="0" borderId="0" xfId="54" applyFont="1" applyFill="1" applyAlignment="1">
      <alignment horizontal="right"/>
      <protection/>
    </xf>
    <xf numFmtId="0" fontId="4" fillId="0" borderId="0" xfId="54" applyFont="1" applyFill="1" applyAlignment="1">
      <alignment horizontal="left"/>
      <protection/>
    </xf>
    <xf numFmtId="49" fontId="45" fillId="0" borderId="0" xfId="54" applyNumberFormat="1" applyFont="1" applyFill="1" applyAlignment="1">
      <alignment horizontal="right"/>
      <protection/>
    </xf>
    <xf numFmtId="0" fontId="4" fillId="0" borderId="0" xfId="54" applyFont="1" applyFill="1" applyAlignment="1">
      <alignment horizontal="centerContinuous"/>
      <protection/>
    </xf>
    <xf numFmtId="0" fontId="45" fillId="0" borderId="0" xfId="54" applyFont="1" applyFill="1" applyAlignment="1">
      <alignment horizontal="right"/>
      <protection/>
    </xf>
    <xf numFmtId="0" fontId="45" fillId="0" borderId="0" xfId="54" applyFont="1" applyFill="1" applyAlignment="1">
      <alignment horizontal="left"/>
      <protection/>
    </xf>
    <xf numFmtId="49" fontId="4" fillId="0" borderId="0" xfId="54" applyNumberFormat="1" applyFont="1" applyFill="1">
      <alignment/>
      <protection/>
    </xf>
    <xf numFmtId="49" fontId="0" fillId="0" borderId="0" xfId="54" applyNumberFormat="1" applyFill="1" applyAlignment="1">
      <alignment horizontal="right"/>
      <protection/>
    </xf>
    <xf numFmtId="0" fontId="0" fillId="0" borderId="0" xfId="54" applyFill="1" applyAlignment="1">
      <alignment horizontal="left"/>
      <protection/>
    </xf>
    <xf numFmtId="0" fontId="0" fillId="0" borderId="32" xfId="54" applyFill="1" applyBorder="1" applyAlignment="1">
      <alignment horizontal="left"/>
      <protection/>
    </xf>
    <xf numFmtId="0" fontId="0" fillId="0" borderId="32" xfId="54" applyFill="1" applyBorder="1" applyAlignment="1">
      <alignment/>
      <protection/>
    </xf>
    <xf numFmtId="49" fontId="0" fillId="0" borderId="32" xfId="54" applyNumberFormat="1" applyFill="1" applyBorder="1">
      <alignment/>
      <protection/>
    </xf>
    <xf numFmtId="0" fontId="25" fillId="0" borderId="33" xfId="54" applyFont="1" applyFill="1" applyBorder="1" applyAlignment="1">
      <alignment horizontal="center" vertical="center" wrapText="1"/>
      <protection/>
    </xf>
    <xf numFmtId="49" fontId="25" fillId="0" borderId="33" xfId="54" applyNumberFormat="1" applyFont="1" applyFill="1" applyBorder="1" applyAlignment="1">
      <alignment horizontal="center" vertical="center" wrapText="1"/>
      <protection/>
    </xf>
    <xf numFmtId="0" fontId="25" fillId="0" borderId="34" xfId="54" applyFont="1" applyFill="1" applyBorder="1" applyAlignment="1">
      <alignment horizontal="center" vertical="center" wrapText="1"/>
      <protection/>
    </xf>
    <xf numFmtId="0" fontId="4" fillId="0" borderId="35" xfId="54" applyFont="1" applyFill="1" applyBorder="1" applyAlignment="1">
      <alignment horizontal="center" vertical="center" wrapText="1"/>
      <protection/>
    </xf>
    <xf numFmtId="49" fontId="4" fillId="0" borderId="36" xfId="54" applyNumberFormat="1" applyFont="1" applyFill="1" applyBorder="1" applyAlignment="1">
      <alignment horizontal="center" vertical="center" wrapText="1"/>
      <protection/>
    </xf>
    <xf numFmtId="0" fontId="25" fillId="0" borderId="37" xfId="54" applyFont="1" applyFill="1" applyBorder="1" applyAlignment="1">
      <alignment horizontal="center" vertical="center"/>
      <protection/>
    </xf>
    <xf numFmtId="0" fontId="25" fillId="0" borderId="13" xfId="54" applyFont="1" applyFill="1" applyBorder="1" applyAlignment="1">
      <alignment horizontal="center" vertical="center"/>
      <protection/>
    </xf>
    <xf numFmtId="0" fontId="25" fillId="0" borderId="38" xfId="54" applyFont="1" applyFill="1" applyBorder="1" applyAlignment="1">
      <alignment horizontal="center" vertical="center"/>
      <protection/>
    </xf>
    <xf numFmtId="0" fontId="45" fillId="0" borderId="29" xfId="54" applyFont="1" applyFill="1" applyBorder="1" applyAlignment="1">
      <alignment horizontal="center" vertical="center"/>
      <protection/>
    </xf>
    <xf numFmtId="0" fontId="45" fillId="0" borderId="39" xfId="54" applyFont="1" applyFill="1" applyBorder="1" applyAlignment="1">
      <alignment horizontal="center" vertical="center"/>
      <protection/>
    </xf>
    <xf numFmtId="49" fontId="25" fillId="0" borderId="14" xfId="54" applyNumberFormat="1" applyFont="1" applyFill="1" applyBorder="1" applyAlignment="1">
      <alignment horizontal="center" shrinkToFit="1"/>
      <protection/>
    </xf>
    <xf numFmtId="4" fontId="25" fillId="0" borderId="15" xfId="54" applyNumberFormat="1" applyFont="1" applyFill="1" applyBorder="1" applyAlignment="1">
      <alignment horizontal="right" shrinkToFit="1"/>
      <protection/>
    </xf>
    <xf numFmtId="167" fontId="25" fillId="0" borderId="15" xfId="54" applyNumberFormat="1" applyFont="1" applyFill="1" applyBorder="1" applyAlignment="1">
      <alignment horizontal="right" shrinkToFit="1"/>
      <protection/>
    </xf>
    <xf numFmtId="167" fontId="25" fillId="0" borderId="25" xfId="54" applyNumberFormat="1" applyFont="1" applyFill="1" applyBorder="1" applyAlignment="1">
      <alignment horizontal="right" shrinkToFit="1"/>
      <protection/>
    </xf>
    <xf numFmtId="4" fontId="45" fillId="0" borderId="40" xfId="54" applyNumberFormat="1" applyFont="1" applyFill="1" applyBorder="1" applyAlignment="1">
      <alignment horizontal="right" shrinkToFit="1"/>
      <protection/>
    </xf>
    <xf numFmtId="4" fontId="45" fillId="0" borderId="10" xfId="54" applyNumberFormat="1" applyFont="1" applyFill="1" applyBorder="1" applyAlignment="1">
      <alignment horizontal="right" shrinkToFit="1"/>
      <protection/>
    </xf>
    <xf numFmtId="4" fontId="45" fillId="0" borderId="19" xfId="54" applyNumberFormat="1" applyFont="1" applyFill="1" applyBorder="1" applyAlignment="1">
      <alignment horizontal="right" shrinkToFit="1"/>
      <protection/>
    </xf>
    <xf numFmtId="167" fontId="0" fillId="0" borderId="0" xfId="54" applyNumberFormat="1" applyFill="1">
      <alignment/>
      <protection/>
    </xf>
    <xf numFmtId="49" fontId="25" fillId="0" borderId="11" xfId="54" applyNumberFormat="1" applyFont="1" applyFill="1" applyBorder="1" applyAlignment="1">
      <alignment horizontal="center" shrinkToFit="1"/>
      <protection/>
    </xf>
    <xf numFmtId="4" fontId="25" fillId="0" borderId="10" xfId="54" applyNumberFormat="1" applyFont="1" applyFill="1" applyBorder="1" applyAlignment="1">
      <alignment horizontal="right" shrinkToFit="1"/>
      <protection/>
    </xf>
    <xf numFmtId="167" fontId="25" fillId="0" borderId="10" xfId="54" applyNumberFormat="1" applyFont="1" applyFill="1" applyBorder="1" applyAlignment="1">
      <alignment horizontal="right" shrinkToFit="1"/>
      <protection/>
    </xf>
    <xf numFmtId="167" fontId="25" fillId="0" borderId="19" xfId="54" applyNumberFormat="1" applyFont="1" applyFill="1" applyBorder="1" applyAlignment="1">
      <alignment horizontal="right" shrinkToFit="1"/>
      <protection/>
    </xf>
    <xf numFmtId="49" fontId="25" fillId="0" borderId="10" xfId="54" applyNumberFormat="1" applyFont="1" applyFill="1" applyBorder="1" applyAlignment="1">
      <alignment horizontal="center" shrinkToFit="1"/>
      <protection/>
    </xf>
    <xf numFmtId="49" fontId="25" fillId="0" borderId="16" xfId="54" applyNumberFormat="1" applyFont="1" applyFill="1" applyBorder="1" applyAlignment="1">
      <alignment horizontal="center" shrinkToFit="1"/>
      <protection/>
    </xf>
    <xf numFmtId="4" fontId="25" fillId="0" borderId="17" xfId="54" applyNumberFormat="1" applyFont="1" applyFill="1" applyBorder="1" applyAlignment="1">
      <alignment horizontal="right" shrinkToFit="1"/>
      <protection/>
    </xf>
    <xf numFmtId="167" fontId="25" fillId="0" borderId="17" xfId="54" applyNumberFormat="1" applyFont="1" applyFill="1" applyBorder="1" applyAlignment="1">
      <alignment horizontal="right" shrinkToFit="1"/>
      <protection/>
    </xf>
    <xf numFmtId="167" fontId="25" fillId="0" borderId="20" xfId="54" applyNumberFormat="1" applyFont="1" applyFill="1" applyBorder="1" applyAlignment="1">
      <alignment horizontal="right" shrinkToFit="1"/>
      <protection/>
    </xf>
    <xf numFmtId="49" fontId="25" fillId="0" borderId="13" xfId="54" applyNumberFormat="1" applyFont="1" applyFill="1" applyBorder="1" applyAlignment="1">
      <alignment horizontal="center"/>
      <protection/>
    </xf>
    <xf numFmtId="4" fontId="25" fillId="0" borderId="13" xfId="54" applyNumberFormat="1" applyFont="1" applyFill="1" applyBorder="1" applyAlignment="1">
      <alignment horizontal="right" shrinkToFit="1"/>
      <protection/>
    </xf>
    <xf numFmtId="167" fontId="25" fillId="0" borderId="13" xfId="54" applyNumberFormat="1" applyFont="1" applyFill="1" applyBorder="1" applyAlignment="1">
      <alignment horizontal="right" shrinkToFit="1"/>
      <protection/>
    </xf>
    <xf numFmtId="4" fontId="25" fillId="0" borderId="37" xfId="54" applyNumberFormat="1" applyFont="1" applyFill="1" applyBorder="1" applyAlignment="1">
      <alignment horizontal="right" shrinkToFit="1"/>
      <protection/>
    </xf>
    <xf numFmtId="167" fontId="25" fillId="0" borderId="41" xfId="54" applyNumberFormat="1" applyFont="1" applyFill="1" applyBorder="1" applyAlignment="1">
      <alignment horizontal="right" shrinkToFit="1"/>
      <protection/>
    </xf>
    <xf numFmtId="0" fontId="0" fillId="20" borderId="42" xfId="54" applyNumberFormat="1" applyFill="1" applyBorder="1">
      <alignment/>
      <protection/>
    </xf>
    <xf numFmtId="0" fontId="0" fillId="0" borderId="0" xfId="54" applyNumberFormat="1" applyFill="1">
      <alignment/>
      <protection/>
    </xf>
    <xf numFmtId="0" fontId="0" fillId="0" borderId="0" xfId="54" applyFont="1" applyFill="1">
      <alignment/>
      <protection/>
    </xf>
    <xf numFmtId="49" fontId="25" fillId="0" borderId="0" xfId="54" applyNumberFormat="1" applyFont="1" applyFill="1">
      <alignment/>
      <protection/>
    </xf>
    <xf numFmtId="49" fontId="0" fillId="0" borderId="0" xfId="54" applyNumberFormat="1" applyFill="1">
      <alignment/>
      <protection/>
    </xf>
    <xf numFmtId="0" fontId="25" fillId="0" borderId="4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left" wrapText="1" indent="2"/>
    </xf>
    <xf numFmtId="0" fontId="25" fillId="0" borderId="45" xfId="0" applyFont="1" applyFill="1" applyBorder="1" applyAlignment="1">
      <alignment horizontal="left" wrapText="1" indent="2"/>
    </xf>
    <xf numFmtId="0" fontId="25" fillId="0" borderId="46" xfId="0" applyFont="1" applyFill="1" applyBorder="1" applyAlignment="1">
      <alignment horizontal="left" wrapText="1" indent="2"/>
    </xf>
    <xf numFmtId="0" fontId="25" fillId="0" borderId="47" xfId="0" applyFont="1" applyFill="1" applyBorder="1" applyAlignment="1">
      <alignment horizontal="center" wrapText="1"/>
    </xf>
    <xf numFmtId="49" fontId="25" fillId="0" borderId="32" xfId="54" applyNumberFormat="1" applyFont="1" applyFill="1" applyBorder="1" applyAlignment="1">
      <alignment horizontal="center"/>
      <protection/>
    </xf>
    <xf numFmtId="0" fontId="4" fillId="0" borderId="48" xfId="54" applyFont="1" applyFill="1" applyBorder="1" applyAlignment="1">
      <alignment horizontal="center" vertical="center" wrapText="1"/>
      <protection/>
    </xf>
    <xf numFmtId="212" fontId="24" fillId="18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212" fontId="7" fillId="0" borderId="35" xfId="0" applyNumberFormat="1" applyFont="1" applyFill="1" applyBorder="1" applyAlignment="1">
      <alignment horizontal="right"/>
    </xf>
    <xf numFmtId="212" fontId="7" fillId="0" borderId="49" xfId="0" applyNumberFormat="1" applyFont="1" applyFill="1" applyBorder="1" applyAlignment="1">
      <alignment horizontal="right"/>
    </xf>
    <xf numFmtId="212" fontId="17" fillId="0" borderId="35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4" fontId="6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/>
    </xf>
    <xf numFmtId="4" fontId="11" fillId="19" borderId="0" xfId="0" applyNumberFormat="1" applyFont="1" applyFill="1" applyAlignment="1">
      <alignment/>
    </xf>
    <xf numFmtId="0" fontId="10" fillId="0" borderId="50" xfId="57" applyFont="1" applyBorder="1" applyAlignment="1">
      <alignment horizontal="center"/>
      <protection/>
    </xf>
    <xf numFmtId="0" fontId="10" fillId="0" borderId="51" xfId="57" applyFont="1" applyBorder="1" applyAlignment="1">
      <alignment horizontal="center"/>
      <protection/>
    </xf>
    <xf numFmtId="0" fontId="25" fillId="0" borderId="52" xfId="57" applyFont="1" applyBorder="1" applyAlignment="1">
      <alignment horizontal="center" vertical="center" wrapText="1"/>
      <protection/>
    </xf>
    <xf numFmtId="0" fontId="25" fillId="0" borderId="53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 wrapText="1"/>
      <protection/>
    </xf>
    <xf numFmtId="0" fontId="25" fillId="0" borderId="54" xfId="57" applyFont="1" applyBorder="1" applyAlignment="1">
      <alignment horizontal="center" vertical="center"/>
      <protection/>
    </xf>
    <xf numFmtId="0" fontId="25" fillId="0" borderId="55" xfId="57" applyFont="1" applyBorder="1" applyAlignment="1">
      <alignment horizontal="center" vertical="center"/>
      <protection/>
    </xf>
    <xf numFmtId="0" fontId="25" fillId="0" borderId="52" xfId="58" applyFont="1" applyBorder="1" applyAlignment="1">
      <alignment horizontal="center" vertical="center" wrapText="1"/>
      <protection/>
    </xf>
    <xf numFmtId="0" fontId="25" fillId="0" borderId="31" xfId="58" applyFont="1" applyBorder="1" applyAlignment="1">
      <alignment horizontal="center" vertical="center" wrapText="1"/>
      <protection/>
    </xf>
    <xf numFmtId="0" fontId="4" fillId="0" borderId="39" xfId="54" applyFont="1" applyFill="1" applyBorder="1" applyAlignment="1">
      <alignment horizontal="center"/>
      <protection/>
    </xf>
    <xf numFmtId="0" fontId="4" fillId="0" borderId="56" xfId="54" applyFont="1" applyFill="1" applyBorder="1" applyAlignment="1">
      <alignment horizontal="center"/>
      <protection/>
    </xf>
    <xf numFmtId="0" fontId="0" fillId="0" borderId="0" xfId="54" applyNumberFormat="1" applyBorder="1" applyAlignment="1">
      <alignment wrapText="1"/>
      <protection/>
    </xf>
    <xf numFmtId="0" fontId="46" fillId="0" borderId="0" xfId="55" applyFont="1" applyFill="1" applyBorder="1" applyAlignment="1">
      <alignment horizontal="center"/>
      <protection/>
    </xf>
    <xf numFmtId="49" fontId="0" fillId="0" borderId="57" xfId="54" applyNumberFormat="1" applyFont="1" applyFill="1" applyBorder="1" applyAlignment="1">
      <alignment horizontal="center"/>
      <protection/>
    </xf>
    <xf numFmtId="49" fontId="0" fillId="0" borderId="54" xfId="54" applyNumberFormat="1" applyFont="1" applyFill="1" applyBorder="1" applyAlignment="1">
      <alignment horizontal="center"/>
      <protection/>
    </xf>
    <xf numFmtId="14" fontId="45" fillId="0" borderId="58" xfId="54" applyNumberFormat="1" applyFont="1" applyFill="1" applyBorder="1" applyAlignment="1">
      <alignment horizontal="center"/>
      <protection/>
    </xf>
    <xf numFmtId="14" fontId="45" fillId="0" borderId="59" xfId="54" applyNumberFormat="1" applyFont="1" applyFill="1" applyBorder="1" applyAlignment="1">
      <alignment horizontal="center"/>
      <protection/>
    </xf>
    <xf numFmtId="0" fontId="45" fillId="0" borderId="60" xfId="54" applyFont="1" applyFill="1" applyBorder="1" applyAlignment="1">
      <alignment horizontal="center"/>
      <protection/>
    </xf>
    <xf numFmtId="0" fontId="45" fillId="0" borderId="55" xfId="54" applyFont="1" applyFill="1" applyBorder="1" applyAlignment="1">
      <alignment horizontal="center"/>
      <protection/>
    </xf>
    <xf numFmtId="49" fontId="45" fillId="0" borderId="61" xfId="54" applyNumberFormat="1" applyFont="1" applyFill="1" applyBorder="1" applyAlignment="1">
      <alignment horizontal="center"/>
      <protection/>
    </xf>
    <xf numFmtId="0" fontId="0" fillId="0" borderId="62" xfId="54" applyBorder="1" applyAlignment="1">
      <alignment horizontal="center"/>
      <protection/>
    </xf>
    <xf numFmtId="0" fontId="10" fillId="0" borderId="0" xfId="0" applyFont="1" applyFill="1" applyAlignment="1">
      <alignment horizont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212" fontId="5" fillId="0" borderId="10" xfId="0" applyNumberFormat="1" applyFont="1" applyFill="1" applyBorder="1" applyAlignment="1">
      <alignment horizontal="center" vertical="center" wrapText="1"/>
    </xf>
    <xf numFmtId="212" fontId="7" fillId="0" borderId="1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wrapText="1"/>
    </xf>
    <xf numFmtId="49" fontId="7" fillId="0" borderId="64" xfId="0" applyNumberFormat="1" applyFont="1" applyFill="1" applyBorder="1" applyAlignment="1">
      <alignment horizontal="center" wrapText="1"/>
    </xf>
    <xf numFmtId="49" fontId="7" fillId="0" borderId="65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0" fillId="18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center" wrapText="1"/>
    </xf>
    <xf numFmtId="167" fontId="8" fillId="0" borderId="25" xfId="0" applyNumberFormat="1" applyFont="1" applyFill="1" applyBorder="1" applyAlignment="1">
      <alignment horizontal="center" vertical="center" wrapText="1"/>
    </xf>
    <xf numFmtId="167" fontId="8" fillId="0" borderId="19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67" fontId="25" fillId="0" borderId="66" xfId="0" applyNumberFormat="1" applyFont="1" applyFill="1" applyBorder="1" applyAlignment="1">
      <alignment horizontal="center" vertical="center" wrapText="1"/>
    </xf>
    <xf numFmtId="167" fontId="25" fillId="0" borderId="59" xfId="0" applyNumberFormat="1" applyFont="1" applyFill="1" applyBorder="1" applyAlignment="1">
      <alignment horizontal="center" vertical="center" wrapText="1"/>
    </xf>
    <xf numFmtId="167" fontId="8" fillId="0" borderId="67" xfId="0" applyNumberFormat="1" applyFont="1" applyFill="1" applyBorder="1" applyAlignment="1">
      <alignment horizontal="center" vertical="center" wrapText="1"/>
    </xf>
    <xf numFmtId="167" fontId="8" fillId="0" borderId="68" xfId="0" applyNumberFormat="1" applyFont="1" applyFill="1" applyBorder="1" applyAlignment="1">
      <alignment horizontal="center" vertical="center" wrapText="1"/>
    </xf>
    <xf numFmtId="167" fontId="25" fillId="0" borderId="15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- доходы 1 полуг" xfId="54"/>
    <cellStyle name="Обычный_приложение по доходам за 1 квартал" xfId="55"/>
    <cellStyle name="Обычный_приложения 1 квартал (доходы)" xfId="56"/>
    <cellStyle name="Обычный_приложения 1 полугодие" xfId="57"/>
    <cellStyle name="Обычный_приложения по доходам 1 кв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305_4\&#1056;&#1072;&#1073;&#1086;&#1095;&#1080;&#1081;%20&#1089;&#1090;&#1086;&#1083;\&#1056;&#1077;&#1096;&#1077;&#1085;&#1080;&#1103;%20&#1087;&#1086;%20&#1073;&#1102;&#1076;&#1078;&#1077;&#1090;&#1072;&#1084;\2013%20&#1075;&#1086;&#1076;\&#1056;&#1077;&#1096;.1%20&#1086;&#1090;%2031.01.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нимаемые обязат"/>
      <sheetName val="Структура расходов"/>
      <sheetName val="Ведомств_свод"/>
      <sheetName val="МЦП_свод"/>
      <sheetName val="РЗ_свод"/>
      <sheetName val="КОСГУ_свод"/>
      <sheetName val="РЗ_2013"/>
      <sheetName val="Ведомств_2013"/>
      <sheetName val="МЦП_2013"/>
      <sheetName val="КОСГУ_2013"/>
      <sheetName val="Паспорт2013"/>
      <sheetName val="Ведомств_2014-2015"/>
      <sheetName val="МЦП_2014-2015"/>
      <sheetName val="КОСГУ_2014-2015"/>
      <sheetName val="Паспорт на 01.01"/>
    </sheetNames>
    <sheetDataSet>
      <sheetData sheetId="5">
        <row r="645">
          <cell r="H645">
            <v>61</v>
          </cell>
          <cell r="I645">
            <v>61</v>
          </cell>
          <cell r="J645">
            <v>61</v>
          </cell>
        </row>
      </sheetData>
      <sheetData sheetId="9">
        <row r="12">
          <cell r="H12">
            <v>3171.6</v>
          </cell>
          <cell r="I12">
            <v>293.8</v>
          </cell>
        </row>
        <row r="24">
          <cell r="H24">
            <v>1341.6000000000001</v>
          </cell>
          <cell r="I24">
            <v>105.6</v>
          </cell>
        </row>
        <row r="30">
          <cell r="H30">
            <v>702.8</v>
          </cell>
          <cell r="I30">
            <v>52.1</v>
          </cell>
        </row>
        <row r="34">
          <cell r="H34">
            <v>743.9</v>
          </cell>
          <cell r="I34">
            <v>28.5</v>
          </cell>
        </row>
        <row r="41">
          <cell r="H41">
            <v>1697.7</v>
          </cell>
          <cell r="I41">
            <v>159.4</v>
          </cell>
        </row>
        <row r="47">
          <cell r="H47">
            <v>39650.299999999996</v>
          </cell>
          <cell r="I47">
            <v>2280</v>
          </cell>
        </row>
        <row r="59">
          <cell r="H59">
            <v>30</v>
          </cell>
          <cell r="I59">
            <v>0</v>
          </cell>
        </row>
        <row r="64">
          <cell r="H64">
            <v>337</v>
          </cell>
          <cell r="I64">
            <v>0</v>
          </cell>
        </row>
        <row r="68">
          <cell r="H68">
            <v>360</v>
          </cell>
          <cell r="I68">
            <v>0</v>
          </cell>
        </row>
        <row r="76">
          <cell r="H76">
            <v>1200</v>
          </cell>
          <cell r="I76">
            <v>0</v>
          </cell>
        </row>
        <row r="82">
          <cell r="H82">
            <v>200</v>
          </cell>
          <cell r="I82">
            <v>2500</v>
          </cell>
        </row>
        <row r="90">
          <cell r="H90">
            <v>10</v>
          </cell>
          <cell r="I90">
            <v>0</v>
          </cell>
        </row>
        <row r="92">
          <cell r="H92">
            <v>150</v>
          </cell>
          <cell r="I92">
            <v>150</v>
          </cell>
        </row>
        <row r="97">
          <cell r="H97">
            <v>150</v>
          </cell>
          <cell r="I97">
            <v>0</v>
          </cell>
        </row>
        <row r="100">
          <cell r="H100">
            <v>100</v>
          </cell>
          <cell r="I100">
            <v>115</v>
          </cell>
        </row>
        <row r="109">
          <cell r="H109">
            <v>100</v>
          </cell>
          <cell r="I109">
            <v>0</v>
          </cell>
        </row>
        <row r="111">
          <cell r="H111">
            <v>100</v>
          </cell>
          <cell r="I111">
            <v>0</v>
          </cell>
        </row>
        <row r="113">
          <cell r="H113">
            <v>25</v>
          </cell>
          <cell r="I113">
            <v>125</v>
          </cell>
        </row>
        <row r="119">
          <cell r="H119">
            <v>3663.2</v>
          </cell>
          <cell r="I119">
            <v>207.6</v>
          </cell>
        </row>
        <row r="125">
          <cell r="H125">
            <v>140</v>
          </cell>
          <cell r="I125">
            <v>0</v>
          </cell>
        </row>
        <row r="131">
          <cell r="H131">
            <v>3609.4</v>
          </cell>
          <cell r="I131">
            <v>0</v>
          </cell>
        </row>
        <row r="147">
          <cell r="H147">
            <v>0</v>
          </cell>
          <cell r="I147">
            <v>170</v>
          </cell>
        </row>
        <row r="151">
          <cell r="H151">
            <v>1170</v>
          </cell>
          <cell r="I151">
            <v>930</v>
          </cell>
        </row>
        <row r="155">
          <cell r="H155">
            <v>115</v>
          </cell>
          <cell r="I155">
            <v>0</v>
          </cell>
        </row>
        <row r="161">
          <cell r="H161">
            <v>959.7</v>
          </cell>
          <cell r="I161">
            <v>87</v>
          </cell>
        </row>
        <row r="167">
          <cell r="H167">
            <v>682</v>
          </cell>
          <cell r="I167">
            <v>0</v>
          </cell>
        </row>
        <row r="176">
          <cell r="H176">
            <v>320</v>
          </cell>
          <cell r="I176">
            <v>0</v>
          </cell>
        </row>
        <row r="185">
          <cell r="H185">
            <v>0</v>
          </cell>
          <cell r="I185">
            <v>36.2</v>
          </cell>
        </row>
        <row r="191">
          <cell r="H191">
            <v>1900</v>
          </cell>
          <cell r="I191">
            <v>0</v>
          </cell>
        </row>
        <row r="200">
          <cell r="H200">
            <v>700</v>
          </cell>
          <cell r="I200">
            <v>0</v>
          </cell>
        </row>
        <row r="206">
          <cell r="H206">
            <v>1500</v>
          </cell>
          <cell r="I206">
            <v>200</v>
          </cell>
        </row>
        <row r="217">
          <cell r="H217">
            <v>6385.2</v>
          </cell>
          <cell r="I217">
            <v>734</v>
          </cell>
        </row>
        <row r="227">
          <cell r="H227">
            <v>5650</v>
          </cell>
          <cell r="I227">
            <v>0</v>
          </cell>
        </row>
        <row r="234">
          <cell r="H234">
            <v>16913.2</v>
          </cell>
          <cell r="I234">
            <v>1220</v>
          </cell>
        </row>
        <row r="248">
          <cell r="H248">
            <v>6911.5</v>
          </cell>
          <cell r="I248">
            <v>2022</v>
          </cell>
        </row>
        <row r="255">
          <cell r="H255">
            <v>100</v>
          </cell>
          <cell r="I255">
            <v>0</v>
          </cell>
        </row>
        <row r="263">
          <cell r="H263">
            <v>0</v>
          </cell>
          <cell r="I263">
            <v>180</v>
          </cell>
        </row>
        <row r="267">
          <cell r="H267">
            <v>0</v>
          </cell>
          <cell r="I267">
            <v>86</v>
          </cell>
        </row>
        <row r="278">
          <cell r="H278">
            <v>2651</v>
          </cell>
          <cell r="I278">
            <v>0</v>
          </cell>
        </row>
        <row r="283">
          <cell r="H283">
            <v>3294</v>
          </cell>
          <cell r="I283">
            <v>0</v>
          </cell>
        </row>
        <row r="289">
          <cell r="H289">
            <v>150</v>
          </cell>
          <cell r="I289">
            <v>0</v>
          </cell>
        </row>
        <row r="297">
          <cell r="H297">
            <v>1340</v>
          </cell>
          <cell r="I297">
            <v>0</v>
          </cell>
        </row>
        <row r="301">
          <cell r="H301">
            <v>0</v>
          </cell>
          <cell r="I301">
            <v>500</v>
          </cell>
        </row>
        <row r="307">
          <cell r="H307">
            <v>8000</v>
          </cell>
          <cell r="I307">
            <v>5000</v>
          </cell>
        </row>
        <row r="312">
          <cell r="H312">
            <v>3200</v>
          </cell>
          <cell r="I312">
            <v>7261</v>
          </cell>
        </row>
        <row r="320">
          <cell r="H320">
            <v>249.5</v>
          </cell>
          <cell r="I320">
            <v>579.5</v>
          </cell>
        </row>
        <row r="322">
          <cell r="H322">
            <v>0</v>
          </cell>
          <cell r="I322">
            <v>4041.1</v>
          </cell>
        </row>
        <row r="329">
          <cell r="H329">
            <v>666</v>
          </cell>
          <cell r="I329">
            <v>7000</v>
          </cell>
        </row>
        <row r="333">
          <cell r="H333">
            <v>634</v>
          </cell>
          <cell r="I333">
            <v>1067.5</v>
          </cell>
        </row>
        <row r="337">
          <cell r="H337">
            <v>200</v>
          </cell>
          <cell r="I337">
            <v>0</v>
          </cell>
        </row>
        <row r="343">
          <cell r="H343">
            <v>7000</v>
          </cell>
          <cell r="I343">
            <v>5000</v>
          </cell>
        </row>
        <row r="347">
          <cell r="H347">
            <v>2000</v>
          </cell>
          <cell r="I347">
            <v>2000</v>
          </cell>
        </row>
        <row r="351">
          <cell r="H351">
            <v>1000</v>
          </cell>
          <cell r="I351">
            <v>560</v>
          </cell>
        </row>
        <row r="356">
          <cell r="H356">
            <v>18600</v>
          </cell>
          <cell r="I356">
            <v>10250</v>
          </cell>
        </row>
        <row r="362">
          <cell r="H362">
            <v>0</v>
          </cell>
          <cell r="I362">
            <v>16590</v>
          </cell>
        </row>
        <row r="366">
          <cell r="H366">
            <v>750</v>
          </cell>
          <cell r="I366">
            <v>273</v>
          </cell>
        </row>
        <row r="369">
          <cell r="H369">
            <v>100</v>
          </cell>
          <cell r="I369">
            <v>0</v>
          </cell>
        </row>
        <row r="374">
          <cell r="H374">
            <v>8131.9</v>
          </cell>
          <cell r="I374">
            <v>650</v>
          </cell>
        </row>
        <row r="389">
          <cell r="H389">
            <v>0</v>
          </cell>
          <cell r="I389">
            <v>2543</v>
          </cell>
        </row>
        <row r="396">
          <cell r="H396">
            <v>45</v>
          </cell>
          <cell r="I396">
            <v>0</v>
          </cell>
        </row>
        <row r="399">
          <cell r="H399">
            <v>405</v>
          </cell>
          <cell r="I399">
            <v>0</v>
          </cell>
        </row>
        <row r="406">
          <cell r="H406">
            <v>175086</v>
          </cell>
          <cell r="I406">
            <v>22004.199999999997</v>
          </cell>
        </row>
        <row r="419">
          <cell r="H419">
            <v>40455.4</v>
          </cell>
          <cell r="I419">
            <v>4795.8</v>
          </cell>
        </row>
        <row r="433">
          <cell r="H433">
            <v>120</v>
          </cell>
          <cell r="I433">
            <v>30</v>
          </cell>
        </row>
        <row r="438">
          <cell r="H438">
            <v>29461.600000000002</v>
          </cell>
          <cell r="I438">
            <v>0</v>
          </cell>
        </row>
        <row r="449">
          <cell r="H449">
            <v>10437.100000000002</v>
          </cell>
          <cell r="I449">
            <v>0</v>
          </cell>
        </row>
        <row r="461">
          <cell r="H461">
            <v>31435.1</v>
          </cell>
          <cell r="I461">
            <v>0</v>
          </cell>
        </row>
        <row r="473">
          <cell r="H473">
            <v>3461.8</v>
          </cell>
          <cell r="I473">
            <v>0</v>
          </cell>
        </row>
        <row r="499">
          <cell r="H499">
            <v>2000</v>
          </cell>
          <cell r="I499">
            <v>0</v>
          </cell>
        </row>
        <row r="512">
          <cell r="H512">
            <v>4747</v>
          </cell>
          <cell r="I512">
            <v>-874</v>
          </cell>
        </row>
        <row r="516">
          <cell r="H516">
            <v>0</v>
          </cell>
          <cell r="I516">
            <v>874</v>
          </cell>
        </row>
        <row r="523">
          <cell r="H523">
            <v>160207.1</v>
          </cell>
          <cell r="I523">
            <v>0</v>
          </cell>
        </row>
        <row r="532">
          <cell r="H532">
            <v>55940.90000000001</v>
          </cell>
          <cell r="I532">
            <v>0</v>
          </cell>
        </row>
        <row r="541">
          <cell r="H541">
            <v>3976</v>
          </cell>
          <cell r="I541">
            <v>0</v>
          </cell>
        </row>
        <row r="546">
          <cell r="H546">
            <v>29339.000000000004</v>
          </cell>
          <cell r="I546">
            <v>0</v>
          </cell>
        </row>
        <row r="557">
          <cell r="H557">
            <v>5103.8</v>
          </cell>
          <cell r="I557">
            <v>490</v>
          </cell>
        </row>
        <row r="562">
          <cell r="H562">
            <v>7324</v>
          </cell>
          <cell r="I562">
            <v>0</v>
          </cell>
        </row>
        <row r="576">
          <cell r="H576">
            <v>3847</v>
          </cell>
          <cell r="I576">
            <v>0</v>
          </cell>
        </row>
        <row r="589">
          <cell r="H589">
            <v>1565</v>
          </cell>
          <cell r="I589">
            <v>-1138</v>
          </cell>
        </row>
        <row r="597">
          <cell r="H597">
            <v>1080</v>
          </cell>
          <cell r="I597">
            <v>1123</v>
          </cell>
        </row>
        <row r="602">
          <cell r="H602">
            <v>2500</v>
          </cell>
          <cell r="I602">
            <v>2000</v>
          </cell>
        </row>
        <row r="604">
          <cell r="H604">
            <v>50</v>
          </cell>
          <cell r="I604">
            <v>0</v>
          </cell>
        </row>
        <row r="606">
          <cell r="H606">
            <v>1252.3</v>
          </cell>
          <cell r="I606">
            <v>2000</v>
          </cell>
        </row>
        <row r="610">
          <cell r="H610">
            <v>500</v>
          </cell>
          <cell r="I610">
            <v>2000</v>
          </cell>
        </row>
        <row r="614">
          <cell r="H614">
            <v>537</v>
          </cell>
          <cell r="I614">
            <v>0</v>
          </cell>
        </row>
        <row r="616">
          <cell r="H616">
            <v>500</v>
          </cell>
          <cell r="I616">
            <v>4000</v>
          </cell>
        </row>
        <row r="618">
          <cell r="H618">
            <v>420</v>
          </cell>
          <cell r="I618">
            <v>300</v>
          </cell>
        </row>
        <row r="623">
          <cell r="H623">
            <v>1895.7</v>
          </cell>
          <cell r="I623">
            <v>0</v>
          </cell>
        </row>
        <row r="626">
          <cell r="H626">
            <v>0</v>
          </cell>
          <cell r="I626">
            <v>15</v>
          </cell>
        </row>
        <row r="640">
          <cell r="H640">
            <v>200</v>
          </cell>
          <cell r="I640">
            <v>0</v>
          </cell>
        </row>
        <row r="643">
          <cell r="H643">
            <v>2000</v>
          </cell>
          <cell r="I643">
            <v>11574</v>
          </cell>
        </row>
        <row r="646">
          <cell r="H646">
            <v>13574</v>
          </cell>
          <cell r="I646">
            <v>-11574</v>
          </cell>
        </row>
        <row r="653">
          <cell r="H653">
            <v>10996</v>
          </cell>
          <cell r="I653">
            <v>0</v>
          </cell>
        </row>
        <row r="659">
          <cell r="H659">
            <v>2750.5</v>
          </cell>
          <cell r="I659">
            <v>0</v>
          </cell>
        </row>
        <row r="666">
          <cell r="H666">
            <v>25033.9</v>
          </cell>
          <cell r="I666">
            <v>0</v>
          </cell>
        </row>
        <row r="678">
          <cell r="H678">
            <v>15826.699999999999</v>
          </cell>
          <cell r="I678">
            <v>0</v>
          </cell>
        </row>
        <row r="692">
          <cell r="H692">
            <v>20</v>
          </cell>
          <cell r="I692">
            <v>0</v>
          </cell>
        </row>
        <row r="694">
          <cell r="H694">
            <v>75</v>
          </cell>
          <cell r="I694">
            <v>52.8</v>
          </cell>
        </row>
        <row r="696">
          <cell r="H696">
            <v>150</v>
          </cell>
          <cell r="I696">
            <v>0</v>
          </cell>
        </row>
        <row r="698">
          <cell r="H698">
            <v>200</v>
          </cell>
          <cell r="I698">
            <v>50</v>
          </cell>
        </row>
        <row r="700">
          <cell r="H700">
            <v>0</v>
          </cell>
          <cell r="I700">
            <v>270.2</v>
          </cell>
        </row>
        <row r="708">
          <cell r="H708">
            <v>61</v>
          </cell>
          <cell r="I708">
            <v>0</v>
          </cell>
        </row>
        <row r="711">
          <cell r="H711">
            <v>14622.099999999999</v>
          </cell>
          <cell r="I711">
            <v>0</v>
          </cell>
        </row>
        <row r="722">
          <cell r="H722">
            <v>11805.8</v>
          </cell>
          <cell r="I722">
            <v>61</v>
          </cell>
        </row>
        <row r="734">
          <cell r="H734">
            <v>3979.1000000000004</v>
          </cell>
          <cell r="I734">
            <v>50</v>
          </cell>
        </row>
        <row r="747">
          <cell r="H747">
            <v>10038.6</v>
          </cell>
          <cell r="I747">
            <v>0</v>
          </cell>
        </row>
        <row r="759">
          <cell r="H759">
            <v>3911.4</v>
          </cell>
          <cell r="I759">
            <v>0</v>
          </cell>
        </row>
        <row r="772">
          <cell r="H772">
            <v>110</v>
          </cell>
          <cell r="I772">
            <v>0</v>
          </cell>
        </row>
        <row r="776">
          <cell r="H776">
            <v>150</v>
          </cell>
          <cell r="I776">
            <v>0</v>
          </cell>
        </row>
        <row r="779">
          <cell r="H779">
            <v>200</v>
          </cell>
          <cell r="I779">
            <v>0</v>
          </cell>
        </row>
        <row r="784">
          <cell r="H784">
            <v>3217.4999999999995</v>
          </cell>
          <cell r="I784">
            <v>183</v>
          </cell>
        </row>
        <row r="796">
          <cell r="H796">
            <v>1011.9</v>
          </cell>
          <cell r="I796">
            <v>0</v>
          </cell>
        </row>
        <row r="804">
          <cell r="H804">
            <v>550</v>
          </cell>
          <cell r="I804">
            <v>378.9</v>
          </cell>
        </row>
        <row r="811">
          <cell r="H811">
            <v>245</v>
          </cell>
          <cell r="I811">
            <v>0</v>
          </cell>
        </row>
        <row r="813">
          <cell r="H813">
            <v>100</v>
          </cell>
          <cell r="I813">
            <v>0</v>
          </cell>
        </row>
        <row r="816">
          <cell r="H816">
            <v>0</v>
          </cell>
          <cell r="I816">
            <v>8.9</v>
          </cell>
        </row>
        <row r="820">
          <cell r="H820">
            <v>5987.7</v>
          </cell>
          <cell r="I820">
            <v>0</v>
          </cell>
        </row>
        <row r="837">
          <cell r="H837">
            <v>183.5</v>
          </cell>
          <cell r="I837">
            <v>33</v>
          </cell>
        </row>
        <row r="847">
          <cell r="H847">
            <v>300</v>
          </cell>
          <cell r="I847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3" sqref="B13"/>
    </sheetView>
  </sheetViews>
  <sheetFormatPr defaultColWidth="8.875" defaultRowHeight="12.75"/>
  <cols>
    <col min="1" max="1" width="25.125" style="139" customWidth="1"/>
    <col min="2" max="2" width="43.25390625" style="139" customWidth="1"/>
    <col min="3" max="3" width="11.875" style="139" customWidth="1"/>
    <col min="4" max="4" width="12.25390625" style="139" customWidth="1"/>
    <col min="5" max="16384" width="8.875" style="139" customWidth="1"/>
  </cols>
  <sheetData>
    <row r="1" ht="15.75">
      <c r="D1" s="89" t="s">
        <v>16</v>
      </c>
    </row>
    <row r="2" spans="2:4" ht="15.75">
      <c r="B2" s="104"/>
      <c r="C2" s="104"/>
      <c r="D2" s="89" t="s">
        <v>367</v>
      </c>
    </row>
    <row r="3" spans="2:4" ht="15.75">
      <c r="B3" s="104"/>
      <c r="C3" s="104"/>
      <c r="D3" s="89" t="s">
        <v>368</v>
      </c>
    </row>
    <row r="4" spans="2:4" ht="15.75">
      <c r="B4" s="104"/>
      <c r="C4" s="104"/>
      <c r="D4" s="89" t="s">
        <v>369</v>
      </c>
    </row>
    <row r="6" spans="1:4" ht="19.5" customHeight="1">
      <c r="A6" s="239" t="s">
        <v>614</v>
      </c>
      <c r="B6" s="239"/>
      <c r="C6" s="239"/>
      <c r="D6" s="239"/>
    </row>
    <row r="7" spans="1:4" ht="12.75" customHeight="1">
      <c r="A7" s="239"/>
      <c r="B7" s="239"/>
      <c r="C7" s="239"/>
      <c r="D7" s="239"/>
    </row>
    <row r="8" spans="1:4" ht="16.5" thickBot="1">
      <c r="A8" s="141"/>
      <c r="B8" s="141"/>
      <c r="C8" s="141"/>
      <c r="D8" s="142" t="s">
        <v>370</v>
      </c>
    </row>
    <row r="9" spans="1:4" ht="20.25" customHeight="1">
      <c r="A9" s="237" t="s">
        <v>381</v>
      </c>
      <c r="B9" s="240" t="s">
        <v>382</v>
      </c>
      <c r="C9" s="242" t="s">
        <v>47</v>
      </c>
      <c r="D9" s="237" t="s">
        <v>621</v>
      </c>
    </row>
    <row r="10" spans="1:4" ht="45.75" customHeight="1" thickBot="1">
      <c r="A10" s="238"/>
      <c r="B10" s="241"/>
      <c r="C10" s="243"/>
      <c r="D10" s="238"/>
    </row>
    <row r="11" spans="1:4" ht="33" customHeight="1">
      <c r="A11" s="143" t="s">
        <v>383</v>
      </c>
      <c r="B11" s="144" t="s">
        <v>384</v>
      </c>
      <c r="C11" s="145">
        <f>C12-C13</f>
        <v>0</v>
      </c>
      <c r="D11" s="146">
        <f>D12-D13</f>
        <v>-15000</v>
      </c>
    </row>
    <row r="12" spans="1:4" ht="48" customHeight="1">
      <c r="A12" s="147" t="s">
        <v>385</v>
      </c>
      <c r="B12" s="148" t="s">
        <v>386</v>
      </c>
      <c r="C12" s="149">
        <v>50000</v>
      </c>
      <c r="D12" s="150">
        <v>15000</v>
      </c>
    </row>
    <row r="13" spans="1:4" ht="66" customHeight="1" thickBot="1">
      <c r="A13" s="151" t="s">
        <v>387</v>
      </c>
      <c r="B13" s="152" t="s">
        <v>388</v>
      </c>
      <c r="C13" s="153">
        <v>50000</v>
      </c>
      <c r="D13" s="154">
        <v>30000</v>
      </c>
    </row>
    <row r="14" spans="1:4" ht="45.75" customHeight="1">
      <c r="A14" s="143" t="s">
        <v>615</v>
      </c>
      <c r="B14" s="144" t="s">
        <v>616</v>
      </c>
      <c r="C14" s="145">
        <v>0</v>
      </c>
      <c r="D14" s="155">
        <f>D15-D16</f>
        <v>8600</v>
      </c>
    </row>
    <row r="15" spans="1:4" ht="66" customHeight="1">
      <c r="A15" s="147" t="s">
        <v>617</v>
      </c>
      <c r="B15" s="156" t="s">
        <v>618</v>
      </c>
      <c r="C15" s="149">
        <v>10000</v>
      </c>
      <c r="D15" s="150">
        <v>10000</v>
      </c>
    </row>
    <row r="16" spans="1:4" ht="66" customHeight="1" thickBot="1">
      <c r="A16" s="151" t="s">
        <v>619</v>
      </c>
      <c r="B16" s="157" t="s">
        <v>620</v>
      </c>
      <c r="C16" s="153">
        <v>10000</v>
      </c>
      <c r="D16" s="154">
        <v>1400</v>
      </c>
    </row>
    <row r="17" spans="1:4" ht="32.25" customHeight="1">
      <c r="A17" s="143" t="s">
        <v>389</v>
      </c>
      <c r="B17" s="144" t="s">
        <v>390</v>
      </c>
      <c r="C17" s="145">
        <f>C19-C18</f>
        <v>169177.00000000012</v>
      </c>
      <c r="D17" s="155">
        <f>D19-D18</f>
        <v>111475.10000000003</v>
      </c>
    </row>
    <row r="18" spans="1:4" ht="32.25" customHeight="1">
      <c r="A18" s="147" t="s">
        <v>391</v>
      </c>
      <c r="B18" s="156" t="s">
        <v>392</v>
      </c>
      <c r="C18" s="149">
        <v>946499.1</v>
      </c>
      <c r="D18" s="158">
        <v>452558.3</v>
      </c>
    </row>
    <row r="19" spans="1:4" ht="31.5" customHeight="1" thickBot="1">
      <c r="A19" s="151" t="s">
        <v>393</v>
      </c>
      <c r="B19" s="157" t="s">
        <v>394</v>
      </c>
      <c r="C19" s="153">
        <v>1115676.1</v>
      </c>
      <c r="D19" s="154">
        <v>564033.4</v>
      </c>
    </row>
    <row r="20" spans="1:4" ht="18.75" customHeight="1" thickBot="1">
      <c r="A20" s="235" t="s">
        <v>395</v>
      </c>
      <c r="B20" s="236"/>
      <c r="C20" s="159">
        <f>C11+C17</f>
        <v>169177.00000000012</v>
      </c>
      <c r="D20" s="160">
        <f>D11+D14+D17</f>
        <v>105075.10000000003</v>
      </c>
    </row>
    <row r="24" spans="1:4" ht="15.75">
      <c r="A24" s="141" t="s">
        <v>622</v>
      </c>
      <c r="B24" s="141"/>
      <c r="C24" s="141"/>
      <c r="D24" s="141"/>
    </row>
    <row r="25" spans="1:4" ht="15.75">
      <c r="A25" s="141" t="s">
        <v>368</v>
      </c>
      <c r="B25" s="141"/>
      <c r="C25" s="141"/>
      <c r="D25" s="140" t="s">
        <v>623</v>
      </c>
    </row>
  </sheetData>
  <sheetProtection/>
  <mergeCells count="6">
    <mergeCell ref="A20:B20"/>
    <mergeCell ref="D9:D10"/>
    <mergeCell ref="A6:D7"/>
    <mergeCell ref="A9:A10"/>
    <mergeCell ref="B9:B10"/>
    <mergeCell ref="C9:C10"/>
  </mergeCells>
  <printOptions/>
  <pageMargins left="0.75" right="0.36" top="1" bottom="0.5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5"/>
  <sheetViews>
    <sheetView showGridLines="0" showZeros="0" zoomScaleSheetLayoutView="70" zoomScalePageLayoutView="0" workbookViewId="0" topLeftCell="A1">
      <selection activeCell="A23" sqref="A23"/>
    </sheetView>
  </sheetViews>
  <sheetFormatPr defaultColWidth="9.00390625" defaultRowHeight="12.75"/>
  <cols>
    <col min="1" max="1" width="94.125" style="175" customWidth="1"/>
    <col min="2" max="2" width="23.375" style="175" customWidth="1"/>
    <col min="3" max="3" width="12.625" style="215" hidden="1" customWidth="1"/>
    <col min="4" max="4" width="10.00390625" style="215" hidden="1" customWidth="1"/>
    <col min="5" max="5" width="13.875" style="215" hidden="1" customWidth="1"/>
    <col min="6" max="6" width="12.75390625" style="215" customWidth="1"/>
    <col min="7" max="7" width="13.625" style="215" hidden="1" customWidth="1"/>
    <col min="8" max="8" width="10.375" style="215" hidden="1" customWidth="1"/>
    <col min="9" max="9" width="11.625" style="215" hidden="1" customWidth="1"/>
    <col min="10" max="10" width="11.75390625" style="215" hidden="1" customWidth="1"/>
    <col min="11" max="11" width="10.25390625" style="215" hidden="1" customWidth="1"/>
    <col min="12" max="12" width="14.00390625" style="215" hidden="1" customWidth="1"/>
    <col min="13" max="13" width="13.625" style="215" customWidth="1"/>
    <col min="14" max="14" width="13.25390625" style="215" hidden="1" customWidth="1"/>
    <col min="15" max="15" width="10.25390625" style="215" hidden="1" customWidth="1"/>
    <col min="16" max="16" width="12.375" style="215" hidden="1" customWidth="1"/>
    <col min="17" max="17" width="12.25390625" style="165" customWidth="1"/>
    <col min="18" max="16384" width="9.125" style="165" customWidth="1"/>
  </cols>
  <sheetData>
    <row r="1" spans="1:16" ht="15.75">
      <c r="A1" s="161"/>
      <c r="B1" s="162"/>
      <c r="C1" s="162"/>
      <c r="D1" s="163" t="s">
        <v>380</v>
      </c>
      <c r="E1" s="162"/>
      <c r="F1" s="162"/>
      <c r="G1" s="163" t="s">
        <v>380</v>
      </c>
      <c r="H1" s="162"/>
      <c r="I1" s="162"/>
      <c r="J1" s="163" t="s">
        <v>380</v>
      </c>
      <c r="K1" s="162"/>
      <c r="L1" s="162"/>
      <c r="M1" s="89" t="s">
        <v>366</v>
      </c>
      <c r="N1" s="164"/>
      <c r="O1" s="164"/>
      <c r="P1" s="164"/>
    </row>
    <row r="2" spans="1:16" ht="16.5" thickBot="1">
      <c r="A2" s="166"/>
      <c r="B2" s="106"/>
      <c r="C2" s="106"/>
      <c r="D2" s="167" t="s">
        <v>367</v>
      </c>
      <c r="E2" s="106"/>
      <c r="F2" s="106"/>
      <c r="G2" s="167" t="s">
        <v>367</v>
      </c>
      <c r="H2" s="106"/>
      <c r="I2" s="106"/>
      <c r="J2" s="167" t="s">
        <v>367</v>
      </c>
      <c r="K2" s="106"/>
      <c r="L2" s="106"/>
      <c r="M2" s="89" t="s">
        <v>367</v>
      </c>
      <c r="N2" s="164"/>
      <c r="O2" s="244" t="s">
        <v>397</v>
      </c>
      <c r="P2" s="245"/>
    </row>
    <row r="3" spans="1:16" ht="15.75">
      <c r="A3" s="168"/>
      <c r="B3" s="106"/>
      <c r="C3" s="106"/>
      <c r="D3" s="167" t="s">
        <v>368</v>
      </c>
      <c r="E3" s="106"/>
      <c r="F3" s="106"/>
      <c r="G3" s="167" t="s">
        <v>368</v>
      </c>
      <c r="H3" s="106"/>
      <c r="I3" s="106"/>
      <c r="J3" s="167" t="s">
        <v>368</v>
      </c>
      <c r="K3" s="106"/>
      <c r="L3" s="106"/>
      <c r="M3" s="89" t="s">
        <v>368</v>
      </c>
      <c r="N3" s="169" t="s">
        <v>398</v>
      </c>
      <c r="O3" s="248" t="s">
        <v>399</v>
      </c>
      <c r="P3" s="249"/>
    </row>
    <row r="4" spans="1:16" ht="15.75">
      <c r="A4" s="170"/>
      <c r="B4" s="106"/>
      <c r="C4" s="106"/>
      <c r="D4" s="167" t="s">
        <v>369</v>
      </c>
      <c r="E4" s="106"/>
      <c r="F4" s="106"/>
      <c r="G4" s="167" t="s">
        <v>369</v>
      </c>
      <c r="H4" s="106"/>
      <c r="I4" s="106"/>
      <c r="J4" s="167" t="s">
        <v>369</v>
      </c>
      <c r="K4" s="106"/>
      <c r="L4" s="106"/>
      <c r="M4" s="89" t="s">
        <v>369</v>
      </c>
      <c r="N4" s="171"/>
      <c r="O4" s="250"/>
      <c r="P4" s="251"/>
    </row>
    <row r="5" spans="1:16" ht="12.75">
      <c r="A5" s="172"/>
      <c r="B5" s="168"/>
      <c r="C5" s="173"/>
      <c r="D5" s="173"/>
      <c r="E5" s="173"/>
      <c r="F5" s="173"/>
      <c r="G5" s="173"/>
      <c r="H5" s="173"/>
      <c r="I5" s="173"/>
      <c r="J5" s="173"/>
      <c r="K5" s="173"/>
      <c r="L5" s="174"/>
      <c r="M5" s="174"/>
      <c r="N5" s="171"/>
      <c r="O5" s="252"/>
      <c r="P5" s="253"/>
    </row>
    <row r="6" spans="2:16" ht="12.75">
      <c r="B6" s="168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171"/>
      <c r="O6" s="254"/>
      <c r="P6" s="255"/>
    </row>
    <row r="7" spans="1:16" ht="18.75">
      <c r="A7" s="247" t="s">
        <v>687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173"/>
      <c r="O7" s="173"/>
      <c r="P7" s="173"/>
    </row>
    <row r="8" spans="1:16" ht="16.5" thickBot="1">
      <c r="A8" s="176"/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222" t="s">
        <v>370</v>
      </c>
      <c r="N8" s="178"/>
      <c r="O8" s="178"/>
      <c r="P8" s="178"/>
    </row>
    <row r="9" spans="1:16" ht="71.25" customHeight="1" thickBot="1">
      <c r="A9" s="216" t="s">
        <v>54</v>
      </c>
      <c r="B9" s="179" t="s">
        <v>400</v>
      </c>
      <c r="C9" s="180"/>
      <c r="D9" s="180" t="s">
        <v>401</v>
      </c>
      <c r="E9" s="179" t="s">
        <v>402</v>
      </c>
      <c r="F9" s="179" t="s">
        <v>47</v>
      </c>
      <c r="G9" s="179" t="s">
        <v>403</v>
      </c>
      <c r="H9" s="179" t="s">
        <v>404</v>
      </c>
      <c r="I9" s="180" t="s">
        <v>405</v>
      </c>
      <c r="J9" s="180"/>
      <c r="K9" s="180" t="s">
        <v>401</v>
      </c>
      <c r="L9" s="179" t="s">
        <v>402</v>
      </c>
      <c r="M9" s="181" t="s">
        <v>621</v>
      </c>
      <c r="N9" s="223" t="s">
        <v>403</v>
      </c>
      <c r="O9" s="182" t="s">
        <v>404</v>
      </c>
      <c r="P9" s="183" t="s">
        <v>406</v>
      </c>
    </row>
    <row r="10" spans="1:16" ht="16.5" thickBot="1">
      <c r="A10" s="217">
        <v>1</v>
      </c>
      <c r="B10" s="184">
        <v>2</v>
      </c>
      <c r="C10" s="185">
        <v>7</v>
      </c>
      <c r="D10" s="185">
        <v>8</v>
      </c>
      <c r="E10" s="185">
        <v>9</v>
      </c>
      <c r="F10" s="185">
        <v>3</v>
      </c>
      <c r="G10" s="185">
        <v>11</v>
      </c>
      <c r="H10" s="185">
        <v>12</v>
      </c>
      <c r="I10" s="185">
        <v>13</v>
      </c>
      <c r="J10" s="185">
        <v>17</v>
      </c>
      <c r="K10" s="185">
        <v>18</v>
      </c>
      <c r="L10" s="185">
        <v>19</v>
      </c>
      <c r="M10" s="186">
        <v>4</v>
      </c>
      <c r="N10" s="187">
        <v>21</v>
      </c>
      <c r="O10" s="188">
        <v>22</v>
      </c>
      <c r="P10" s="188">
        <v>23</v>
      </c>
    </row>
    <row r="11" spans="1:17" ht="15.75">
      <c r="A11" s="218" t="s">
        <v>407</v>
      </c>
      <c r="B11" s="189" t="s">
        <v>408</v>
      </c>
      <c r="C11" s="190" t="s">
        <v>409</v>
      </c>
      <c r="D11" s="190" t="s">
        <v>409</v>
      </c>
      <c r="E11" s="190" t="s">
        <v>409</v>
      </c>
      <c r="F11" s="191">
        <v>518328</v>
      </c>
      <c r="G11" s="190" t="s">
        <v>409</v>
      </c>
      <c r="H11" s="190" t="s">
        <v>409</v>
      </c>
      <c r="I11" s="190" t="s">
        <v>409</v>
      </c>
      <c r="J11" s="190" t="s">
        <v>409</v>
      </c>
      <c r="K11" s="190" t="s">
        <v>409</v>
      </c>
      <c r="L11" s="190" t="s">
        <v>409</v>
      </c>
      <c r="M11" s="192">
        <v>218958.3</v>
      </c>
      <c r="N11" s="193" t="s">
        <v>409</v>
      </c>
      <c r="O11" s="194" t="s">
        <v>409</v>
      </c>
      <c r="P11" s="195" t="s">
        <v>409</v>
      </c>
      <c r="Q11" s="196"/>
    </row>
    <row r="12" spans="1:17" ht="15.75">
      <c r="A12" s="219" t="s">
        <v>410</v>
      </c>
      <c r="B12" s="197" t="s">
        <v>411</v>
      </c>
      <c r="C12" s="198" t="s">
        <v>409</v>
      </c>
      <c r="D12" s="198" t="s">
        <v>409</v>
      </c>
      <c r="E12" s="198" t="s">
        <v>409</v>
      </c>
      <c r="F12" s="199">
        <v>301412</v>
      </c>
      <c r="G12" s="198" t="s">
        <v>409</v>
      </c>
      <c r="H12" s="198" t="s">
        <v>409</v>
      </c>
      <c r="I12" s="198" t="s">
        <v>409</v>
      </c>
      <c r="J12" s="198" t="s">
        <v>409</v>
      </c>
      <c r="K12" s="198" t="s">
        <v>409</v>
      </c>
      <c r="L12" s="198" t="s">
        <v>409</v>
      </c>
      <c r="M12" s="200">
        <v>108118.4</v>
      </c>
      <c r="N12" s="193" t="s">
        <v>409</v>
      </c>
      <c r="O12" s="194" t="s">
        <v>409</v>
      </c>
      <c r="P12" s="195" t="s">
        <v>409</v>
      </c>
      <c r="Q12" s="196"/>
    </row>
    <row r="13" spans="1:16" ht="15.75">
      <c r="A13" s="219" t="s">
        <v>412</v>
      </c>
      <c r="B13" s="197" t="s">
        <v>413</v>
      </c>
      <c r="C13" s="198" t="s">
        <v>409</v>
      </c>
      <c r="D13" s="198" t="s">
        <v>409</v>
      </c>
      <c r="E13" s="198" t="s">
        <v>409</v>
      </c>
      <c r="F13" s="199">
        <v>99036</v>
      </c>
      <c r="G13" s="198" t="s">
        <v>409</v>
      </c>
      <c r="H13" s="198" t="s">
        <v>409</v>
      </c>
      <c r="I13" s="198" t="s">
        <v>409</v>
      </c>
      <c r="J13" s="198" t="s">
        <v>409</v>
      </c>
      <c r="K13" s="198" t="s">
        <v>409</v>
      </c>
      <c r="L13" s="198" t="s">
        <v>409</v>
      </c>
      <c r="M13" s="200">
        <v>20461.3</v>
      </c>
      <c r="N13" s="193" t="s">
        <v>409</v>
      </c>
      <c r="O13" s="194" t="s">
        <v>409</v>
      </c>
      <c r="P13" s="195" t="s">
        <v>409</v>
      </c>
    </row>
    <row r="14" spans="1:17" ht="31.5">
      <c r="A14" s="219" t="s">
        <v>414</v>
      </c>
      <c r="B14" s="197" t="s">
        <v>415</v>
      </c>
      <c r="C14" s="198" t="s">
        <v>409</v>
      </c>
      <c r="D14" s="198" t="s">
        <v>409</v>
      </c>
      <c r="E14" s="198" t="s">
        <v>409</v>
      </c>
      <c r="F14" s="199">
        <v>99036</v>
      </c>
      <c r="G14" s="198" t="s">
        <v>409</v>
      </c>
      <c r="H14" s="198" t="s">
        <v>409</v>
      </c>
      <c r="I14" s="198" t="s">
        <v>409</v>
      </c>
      <c r="J14" s="198" t="s">
        <v>409</v>
      </c>
      <c r="K14" s="198" t="s">
        <v>409</v>
      </c>
      <c r="L14" s="198" t="s">
        <v>409</v>
      </c>
      <c r="M14" s="200">
        <v>20461.3</v>
      </c>
      <c r="N14" s="193" t="s">
        <v>409</v>
      </c>
      <c r="O14" s="194" t="s">
        <v>409</v>
      </c>
      <c r="P14" s="195" t="s">
        <v>409</v>
      </c>
      <c r="Q14" s="196"/>
    </row>
    <row r="15" spans="1:16" ht="31.5">
      <c r="A15" s="219" t="s">
        <v>416</v>
      </c>
      <c r="B15" s="197" t="s">
        <v>417</v>
      </c>
      <c r="C15" s="198" t="s">
        <v>409</v>
      </c>
      <c r="D15" s="198" t="s">
        <v>409</v>
      </c>
      <c r="E15" s="198" t="s">
        <v>409</v>
      </c>
      <c r="F15" s="199">
        <v>99036</v>
      </c>
      <c r="G15" s="198" t="s">
        <v>409</v>
      </c>
      <c r="H15" s="198" t="s">
        <v>409</v>
      </c>
      <c r="I15" s="198" t="s">
        <v>409</v>
      </c>
      <c r="J15" s="198" t="s">
        <v>409</v>
      </c>
      <c r="K15" s="198" t="s">
        <v>409</v>
      </c>
      <c r="L15" s="198" t="s">
        <v>409</v>
      </c>
      <c r="M15" s="200">
        <v>20461.3</v>
      </c>
      <c r="N15" s="193" t="s">
        <v>409</v>
      </c>
      <c r="O15" s="194" t="s">
        <v>409</v>
      </c>
      <c r="P15" s="195" t="s">
        <v>409</v>
      </c>
    </row>
    <row r="16" spans="1:17" ht="15.75">
      <c r="A16" s="219" t="s">
        <v>418</v>
      </c>
      <c r="B16" s="197" t="s">
        <v>419</v>
      </c>
      <c r="C16" s="198" t="s">
        <v>409</v>
      </c>
      <c r="D16" s="198" t="s">
        <v>409</v>
      </c>
      <c r="E16" s="198" t="s">
        <v>409</v>
      </c>
      <c r="F16" s="199">
        <v>202376</v>
      </c>
      <c r="G16" s="198" t="s">
        <v>409</v>
      </c>
      <c r="H16" s="198" t="s">
        <v>409</v>
      </c>
      <c r="I16" s="198" t="s">
        <v>409</v>
      </c>
      <c r="J16" s="198" t="s">
        <v>409</v>
      </c>
      <c r="K16" s="198" t="s">
        <v>409</v>
      </c>
      <c r="L16" s="198" t="s">
        <v>409</v>
      </c>
      <c r="M16" s="200">
        <v>87657.1</v>
      </c>
      <c r="N16" s="193" t="s">
        <v>409</v>
      </c>
      <c r="O16" s="194" t="s">
        <v>409</v>
      </c>
      <c r="P16" s="195" t="s">
        <v>409</v>
      </c>
      <c r="Q16" s="196"/>
    </row>
    <row r="17" spans="1:16" ht="63">
      <c r="A17" s="219" t="s">
        <v>682</v>
      </c>
      <c r="B17" s="197" t="s">
        <v>420</v>
      </c>
      <c r="C17" s="198" t="s">
        <v>409</v>
      </c>
      <c r="D17" s="198" t="s">
        <v>409</v>
      </c>
      <c r="E17" s="198" t="s">
        <v>409</v>
      </c>
      <c r="F17" s="199">
        <v>200476</v>
      </c>
      <c r="G17" s="198" t="s">
        <v>409</v>
      </c>
      <c r="H17" s="198" t="s">
        <v>409</v>
      </c>
      <c r="I17" s="198" t="s">
        <v>409</v>
      </c>
      <c r="J17" s="198" t="s">
        <v>409</v>
      </c>
      <c r="K17" s="198" t="s">
        <v>409</v>
      </c>
      <c r="L17" s="198" t="s">
        <v>409</v>
      </c>
      <c r="M17" s="200">
        <v>87022</v>
      </c>
      <c r="N17" s="193" t="s">
        <v>409</v>
      </c>
      <c r="O17" s="194" t="s">
        <v>409</v>
      </c>
      <c r="P17" s="195" t="s">
        <v>409</v>
      </c>
    </row>
    <row r="18" spans="1:16" ht="78.75">
      <c r="A18" s="219" t="s">
        <v>613</v>
      </c>
      <c r="B18" s="197" t="s">
        <v>421</v>
      </c>
      <c r="C18" s="198" t="s">
        <v>409</v>
      </c>
      <c r="D18" s="198" t="s">
        <v>409</v>
      </c>
      <c r="E18" s="198" t="s">
        <v>409</v>
      </c>
      <c r="F18" s="199">
        <v>1000</v>
      </c>
      <c r="G18" s="198" t="s">
        <v>409</v>
      </c>
      <c r="H18" s="198" t="s">
        <v>409</v>
      </c>
      <c r="I18" s="198" t="s">
        <v>409</v>
      </c>
      <c r="J18" s="198" t="s">
        <v>409</v>
      </c>
      <c r="K18" s="198" t="s">
        <v>409</v>
      </c>
      <c r="L18" s="198" t="s">
        <v>409</v>
      </c>
      <c r="M18" s="200">
        <v>241.3</v>
      </c>
      <c r="N18" s="193" t="s">
        <v>409</v>
      </c>
      <c r="O18" s="194" t="s">
        <v>409</v>
      </c>
      <c r="P18" s="195" t="s">
        <v>409</v>
      </c>
    </row>
    <row r="19" spans="1:16" ht="31.5">
      <c r="A19" s="219" t="s">
        <v>422</v>
      </c>
      <c r="B19" s="197" t="s">
        <v>423</v>
      </c>
      <c r="C19" s="198" t="s">
        <v>409</v>
      </c>
      <c r="D19" s="198" t="s">
        <v>409</v>
      </c>
      <c r="E19" s="198" t="s">
        <v>409</v>
      </c>
      <c r="F19" s="199">
        <v>900</v>
      </c>
      <c r="G19" s="198" t="s">
        <v>409</v>
      </c>
      <c r="H19" s="198" t="s">
        <v>409</v>
      </c>
      <c r="I19" s="198" t="s">
        <v>409</v>
      </c>
      <c r="J19" s="198" t="s">
        <v>409</v>
      </c>
      <c r="K19" s="198" t="s">
        <v>409</v>
      </c>
      <c r="L19" s="198" t="s">
        <v>409</v>
      </c>
      <c r="M19" s="200">
        <v>393.8</v>
      </c>
      <c r="N19" s="193" t="s">
        <v>409</v>
      </c>
      <c r="O19" s="194" t="s">
        <v>409</v>
      </c>
      <c r="P19" s="195" t="s">
        <v>409</v>
      </c>
    </row>
    <row r="20" spans="1:17" ht="15.75">
      <c r="A20" s="219" t="s">
        <v>424</v>
      </c>
      <c r="B20" s="197" t="s">
        <v>425</v>
      </c>
      <c r="C20" s="198" t="s">
        <v>409</v>
      </c>
      <c r="D20" s="198" t="s">
        <v>409</v>
      </c>
      <c r="E20" s="198" t="s">
        <v>409</v>
      </c>
      <c r="F20" s="199">
        <v>40691</v>
      </c>
      <c r="G20" s="198" t="s">
        <v>409</v>
      </c>
      <c r="H20" s="198" t="s">
        <v>409</v>
      </c>
      <c r="I20" s="198" t="s">
        <v>409</v>
      </c>
      <c r="J20" s="198" t="s">
        <v>409</v>
      </c>
      <c r="K20" s="198" t="s">
        <v>409</v>
      </c>
      <c r="L20" s="198" t="s">
        <v>409</v>
      </c>
      <c r="M20" s="200">
        <v>18430.6</v>
      </c>
      <c r="N20" s="193" t="s">
        <v>409</v>
      </c>
      <c r="O20" s="194" t="s">
        <v>409</v>
      </c>
      <c r="P20" s="195" t="s">
        <v>409</v>
      </c>
      <c r="Q20" s="196"/>
    </row>
    <row r="21" spans="1:17" ht="15.75">
      <c r="A21" s="219" t="s">
        <v>426</v>
      </c>
      <c r="B21" s="197" t="s">
        <v>427</v>
      </c>
      <c r="C21" s="198" t="s">
        <v>409</v>
      </c>
      <c r="D21" s="198" t="s">
        <v>409</v>
      </c>
      <c r="E21" s="198" t="s">
        <v>409</v>
      </c>
      <c r="F21" s="199">
        <v>39848</v>
      </c>
      <c r="G21" s="198" t="s">
        <v>409</v>
      </c>
      <c r="H21" s="198" t="s">
        <v>409</v>
      </c>
      <c r="I21" s="198" t="s">
        <v>409</v>
      </c>
      <c r="J21" s="198" t="s">
        <v>409</v>
      </c>
      <c r="K21" s="198" t="s">
        <v>409</v>
      </c>
      <c r="L21" s="198" t="s">
        <v>409</v>
      </c>
      <c r="M21" s="200">
        <v>18214.7</v>
      </c>
      <c r="N21" s="193" t="s">
        <v>409</v>
      </c>
      <c r="O21" s="194" t="s">
        <v>409</v>
      </c>
      <c r="P21" s="195" t="s">
        <v>409</v>
      </c>
      <c r="Q21" s="196"/>
    </row>
    <row r="22" spans="1:16" ht="15.75">
      <c r="A22" s="219" t="s">
        <v>426</v>
      </c>
      <c r="B22" s="197" t="s">
        <v>428</v>
      </c>
      <c r="C22" s="198" t="s">
        <v>409</v>
      </c>
      <c r="D22" s="198" t="s">
        <v>409</v>
      </c>
      <c r="E22" s="198" t="s">
        <v>409</v>
      </c>
      <c r="F22" s="199">
        <v>39848</v>
      </c>
      <c r="G22" s="198" t="s">
        <v>409</v>
      </c>
      <c r="H22" s="198" t="s">
        <v>409</v>
      </c>
      <c r="I22" s="198" t="s">
        <v>409</v>
      </c>
      <c r="J22" s="198" t="s">
        <v>409</v>
      </c>
      <c r="K22" s="198" t="s">
        <v>409</v>
      </c>
      <c r="L22" s="198" t="s">
        <v>409</v>
      </c>
      <c r="M22" s="200">
        <v>18252</v>
      </c>
      <c r="N22" s="193" t="s">
        <v>409</v>
      </c>
      <c r="O22" s="194" t="s">
        <v>409</v>
      </c>
      <c r="P22" s="195" t="s">
        <v>409</v>
      </c>
    </row>
    <row r="23" spans="1:16" ht="31.5">
      <c r="A23" s="219" t="s">
        <v>429</v>
      </c>
      <c r="B23" s="197" t="s">
        <v>430</v>
      </c>
      <c r="C23" s="198" t="s">
        <v>409</v>
      </c>
      <c r="D23" s="198" t="s">
        <v>409</v>
      </c>
      <c r="E23" s="198" t="s">
        <v>409</v>
      </c>
      <c r="F23" s="199" t="s">
        <v>409</v>
      </c>
      <c r="G23" s="198" t="s">
        <v>409</v>
      </c>
      <c r="H23" s="198" t="s">
        <v>409</v>
      </c>
      <c r="I23" s="198" t="s">
        <v>409</v>
      </c>
      <c r="J23" s="198" t="s">
        <v>409</v>
      </c>
      <c r="K23" s="198" t="s">
        <v>409</v>
      </c>
      <c r="L23" s="198" t="s">
        <v>409</v>
      </c>
      <c r="M23" s="200">
        <v>-37.3</v>
      </c>
      <c r="N23" s="193" t="s">
        <v>409</v>
      </c>
      <c r="O23" s="194" t="s">
        <v>409</v>
      </c>
      <c r="P23" s="195" t="s">
        <v>409</v>
      </c>
    </row>
    <row r="24" spans="1:17" ht="15.75">
      <c r="A24" s="219" t="s">
        <v>431</v>
      </c>
      <c r="B24" s="197" t="s">
        <v>432</v>
      </c>
      <c r="C24" s="198" t="s">
        <v>409</v>
      </c>
      <c r="D24" s="198" t="s">
        <v>409</v>
      </c>
      <c r="E24" s="198" t="s">
        <v>409</v>
      </c>
      <c r="F24" s="199">
        <v>130</v>
      </c>
      <c r="G24" s="198" t="s">
        <v>409</v>
      </c>
      <c r="H24" s="198" t="s">
        <v>409</v>
      </c>
      <c r="I24" s="198" t="s">
        <v>409</v>
      </c>
      <c r="J24" s="198" t="s">
        <v>409</v>
      </c>
      <c r="K24" s="198" t="s">
        <v>409</v>
      </c>
      <c r="L24" s="198" t="s">
        <v>409</v>
      </c>
      <c r="M24" s="200">
        <v>32.8</v>
      </c>
      <c r="N24" s="193" t="s">
        <v>409</v>
      </c>
      <c r="O24" s="194" t="s">
        <v>409</v>
      </c>
      <c r="P24" s="195" t="s">
        <v>409</v>
      </c>
      <c r="Q24" s="196"/>
    </row>
    <row r="25" spans="1:16" ht="15.75">
      <c r="A25" s="219" t="s">
        <v>431</v>
      </c>
      <c r="B25" s="197" t="s">
        <v>433</v>
      </c>
      <c r="C25" s="198" t="s">
        <v>409</v>
      </c>
      <c r="D25" s="198" t="s">
        <v>409</v>
      </c>
      <c r="E25" s="198" t="s">
        <v>409</v>
      </c>
      <c r="F25" s="199">
        <v>130</v>
      </c>
      <c r="G25" s="198" t="s">
        <v>409</v>
      </c>
      <c r="H25" s="198" t="s">
        <v>409</v>
      </c>
      <c r="I25" s="198" t="s">
        <v>409</v>
      </c>
      <c r="J25" s="198" t="s">
        <v>409</v>
      </c>
      <c r="K25" s="198" t="s">
        <v>409</v>
      </c>
      <c r="L25" s="198" t="s">
        <v>409</v>
      </c>
      <c r="M25" s="200">
        <v>28.4</v>
      </c>
      <c r="N25" s="193" t="s">
        <v>409</v>
      </c>
      <c r="O25" s="194" t="s">
        <v>409</v>
      </c>
      <c r="P25" s="195" t="s">
        <v>409</v>
      </c>
    </row>
    <row r="26" spans="1:16" ht="31.5">
      <c r="A26" s="219" t="s">
        <v>434</v>
      </c>
      <c r="B26" s="197" t="s">
        <v>435</v>
      </c>
      <c r="C26" s="198" t="s">
        <v>409</v>
      </c>
      <c r="D26" s="198" t="s">
        <v>409</v>
      </c>
      <c r="E26" s="198" t="s">
        <v>409</v>
      </c>
      <c r="F26" s="199" t="s">
        <v>409</v>
      </c>
      <c r="G26" s="198" t="s">
        <v>409</v>
      </c>
      <c r="H26" s="198" t="s">
        <v>409</v>
      </c>
      <c r="I26" s="198" t="s">
        <v>409</v>
      </c>
      <c r="J26" s="198" t="s">
        <v>409</v>
      </c>
      <c r="K26" s="198" t="s">
        <v>409</v>
      </c>
      <c r="L26" s="198" t="s">
        <v>409</v>
      </c>
      <c r="M26" s="200">
        <v>4.4</v>
      </c>
      <c r="N26" s="193" t="s">
        <v>409</v>
      </c>
      <c r="O26" s="194" t="s">
        <v>409</v>
      </c>
      <c r="P26" s="195" t="s">
        <v>409</v>
      </c>
    </row>
    <row r="27" spans="1:16" ht="15.75">
      <c r="A27" s="219" t="s">
        <v>436</v>
      </c>
      <c r="B27" s="197" t="s">
        <v>437</v>
      </c>
      <c r="C27" s="198" t="s">
        <v>409</v>
      </c>
      <c r="D27" s="198" t="s">
        <v>409</v>
      </c>
      <c r="E27" s="198" t="s">
        <v>409</v>
      </c>
      <c r="F27" s="199">
        <v>713</v>
      </c>
      <c r="G27" s="198" t="s">
        <v>409</v>
      </c>
      <c r="H27" s="198" t="s">
        <v>409</v>
      </c>
      <c r="I27" s="198" t="s">
        <v>409</v>
      </c>
      <c r="J27" s="198" t="s">
        <v>409</v>
      </c>
      <c r="K27" s="198" t="s">
        <v>409</v>
      </c>
      <c r="L27" s="198" t="s">
        <v>409</v>
      </c>
      <c r="M27" s="200">
        <v>183.1</v>
      </c>
      <c r="N27" s="193" t="s">
        <v>409</v>
      </c>
      <c r="O27" s="194" t="s">
        <v>409</v>
      </c>
      <c r="P27" s="195" t="s">
        <v>409</v>
      </c>
    </row>
    <row r="28" spans="1:16" ht="31.5">
      <c r="A28" s="219" t="s">
        <v>438</v>
      </c>
      <c r="B28" s="197" t="s">
        <v>439</v>
      </c>
      <c r="C28" s="198" t="s">
        <v>409</v>
      </c>
      <c r="D28" s="198" t="s">
        <v>409</v>
      </c>
      <c r="E28" s="198" t="s">
        <v>409</v>
      </c>
      <c r="F28" s="199">
        <v>713</v>
      </c>
      <c r="G28" s="198" t="s">
        <v>409</v>
      </c>
      <c r="H28" s="198" t="s">
        <v>409</v>
      </c>
      <c r="I28" s="198" t="s">
        <v>409</v>
      </c>
      <c r="J28" s="198" t="s">
        <v>409</v>
      </c>
      <c r="K28" s="198" t="s">
        <v>409</v>
      </c>
      <c r="L28" s="198" t="s">
        <v>409</v>
      </c>
      <c r="M28" s="200">
        <v>183.1</v>
      </c>
      <c r="N28" s="193" t="s">
        <v>409</v>
      </c>
      <c r="O28" s="194" t="s">
        <v>409</v>
      </c>
      <c r="P28" s="195" t="s">
        <v>409</v>
      </c>
    </row>
    <row r="29" spans="1:17" ht="15.75">
      <c r="A29" s="219" t="s">
        <v>440</v>
      </c>
      <c r="B29" s="197" t="s">
        <v>441</v>
      </c>
      <c r="C29" s="198" t="s">
        <v>409</v>
      </c>
      <c r="D29" s="198" t="s">
        <v>409</v>
      </c>
      <c r="E29" s="198" t="s">
        <v>409</v>
      </c>
      <c r="F29" s="199">
        <v>95192</v>
      </c>
      <c r="G29" s="198" t="s">
        <v>409</v>
      </c>
      <c r="H29" s="198" t="s">
        <v>409</v>
      </c>
      <c r="I29" s="198" t="s">
        <v>409</v>
      </c>
      <c r="J29" s="198" t="s">
        <v>409</v>
      </c>
      <c r="K29" s="198" t="s">
        <v>409</v>
      </c>
      <c r="L29" s="198" t="s">
        <v>409</v>
      </c>
      <c r="M29" s="200">
        <v>46694.8</v>
      </c>
      <c r="N29" s="193" t="s">
        <v>409</v>
      </c>
      <c r="O29" s="194" t="s">
        <v>409</v>
      </c>
      <c r="P29" s="195" t="s">
        <v>409</v>
      </c>
      <c r="Q29" s="196"/>
    </row>
    <row r="30" spans="1:16" ht="15.75">
      <c r="A30" s="219" t="s">
        <v>442</v>
      </c>
      <c r="B30" s="197" t="s">
        <v>443</v>
      </c>
      <c r="C30" s="198" t="s">
        <v>409</v>
      </c>
      <c r="D30" s="198" t="s">
        <v>409</v>
      </c>
      <c r="E30" s="198" t="s">
        <v>409</v>
      </c>
      <c r="F30" s="199">
        <v>5192</v>
      </c>
      <c r="G30" s="198" t="s">
        <v>409</v>
      </c>
      <c r="H30" s="198" t="s">
        <v>409</v>
      </c>
      <c r="I30" s="198" t="s">
        <v>409</v>
      </c>
      <c r="J30" s="198" t="s">
        <v>409</v>
      </c>
      <c r="K30" s="198" t="s">
        <v>409</v>
      </c>
      <c r="L30" s="198" t="s">
        <v>409</v>
      </c>
      <c r="M30" s="200">
        <v>605.5</v>
      </c>
      <c r="N30" s="193" t="s">
        <v>409</v>
      </c>
      <c r="O30" s="194" t="s">
        <v>409</v>
      </c>
      <c r="P30" s="195" t="s">
        <v>409</v>
      </c>
    </row>
    <row r="31" spans="1:16" ht="31.5">
      <c r="A31" s="219" t="s">
        <v>444</v>
      </c>
      <c r="B31" s="197" t="s">
        <v>445</v>
      </c>
      <c r="C31" s="198" t="s">
        <v>409</v>
      </c>
      <c r="D31" s="198" t="s">
        <v>409</v>
      </c>
      <c r="E31" s="198" t="s">
        <v>409</v>
      </c>
      <c r="F31" s="199">
        <v>5192</v>
      </c>
      <c r="G31" s="198" t="s">
        <v>409</v>
      </c>
      <c r="H31" s="198" t="s">
        <v>409</v>
      </c>
      <c r="I31" s="198" t="s">
        <v>409</v>
      </c>
      <c r="J31" s="198" t="s">
        <v>409</v>
      </c>
      <c r="K31" s="198" t="s">
        <v>409</v>
      </c>
      <c r="L31" s="198" t="s">
        <v>409</v>
      </c>
      <c r="M31" s="200">
        <v>605.5</v>
      </c>
      <c r="N31" s="193" t="s">
        <v>409</v>
      </c>
      <c r="O31" s="194" t="s">
        <v>409</v>
      </c>
      <c r="P31" s="195" t="s">
        <v>409</v>
      </c>
    </row>
    <row r="32" spans="1:17" ht="15.75">
      <c r="A32" s="219" t="s">
        <v>446</v>
      </c>
      <c r="B32" s="197" t="s">
        <v>447</v>
      </c>
      <c r="C32" s="198" t="s">
        <v>409</v>
      </c>
      <c r="D32" s="198" t="s">
        <v>409</v>
      </c>
      <c r="E32" s="198" t="s">
        <v>409</v>
      </c>
      <c r="F32" s="199">
        <v>90000</v>
      </c>
      <c r="G32" s="198" t="s">
        <v>409</v>
      </c>
      <c r="H32" s="198" t="s">
        <v>409</v>
      </c>
      <c r="I32" s="198" t="s">
        <v>409</v>
      </c>
      <c r="J32" s="198" t="s">
        <v>409</v>
      </c>
      <c r="K32" s="198" t="s">
        <v>409</v>
      </c>
      <c r="L32" s="198" t="s">
        <v>409</v>
      </c>
      <c r="M32" s="200">
        <v>46089.3</v>
      </c>
      <c r="N32" s="193" t="s">
        <v>409</v>
      </c>
      <c r="O32" s="194" t="s">
        <v>409</v>
      </c>
      <c r="P32" s="195" t="s">
        <v>409</v>
      </c>
      <c r="Q32" s="196"/>
    </row>
    <row r="33" spans="1:16" ht="31.5">
      <c r="A33" s="219" t="s">
        <v>448</v>
      </c>
      <c r="B33" s="197" t="s">
        <v>449</v>
      </c>
      <c r="C33" s="198" t="s">
        <v>409</v>
      </c>
      <c r="D33" s="198" t="s">
        <v>409</v>
      </c>
      <c r="E33" s="198" t="s">
        <v>409</v>
      </c>
      <c r="F33" s="199">
        <v>3600</v>
      </c>
      <c r="G33" s="198" t="s">
        <v>409</v>
      </c>
      <c r="H33" s="198" t="s">
        <v>409</v>
      </c>
      <c r="I33" s="198" t="s">
        <v>409</v>
      </c>
      <c r="J33" s="198" t="s">
        <v>409</v>
      </c>
      <c r="K33" s="198" t="s">
        <v>409</v>
      </c>
      <c r="L33" s="198" t="s">
        <v>409</v>
      </c>
      <c r="M33" s="200">
        <v>612.6</v>
      </c>
      <c r="N33" s="193" t="s">
        <v>409</v>
      </c>
      <c r="O33" s="194" t="s">
        <v>409</v>
      </c>
      <c r="P33" s="195" t="s">
        <v>409</v>
      </c>
    </row>
    <row r="34" spans="1:16" ht="47.25">
      <c r="A34" s="219" t="s">
        <v>450</v>
      </c>
      <c r="B34" s="197" t="s">
        <v>451</v>
      </c>
      <c r="C34" s="198" t="s">
        <v>409</v>
      </c>
      <c r="D34" s="198" t="s">
        <v>409</v>
      </c>
      <c r="E34" s="198" t="s">
        <v>409</v>
      </c>
      <c r="F34" s="199">
        <v>3600</v>
      </c>
      <c r="G34" s="198" t="s">
        <v>409</v>
      </c>
      <c r="H34" s="198" t="s">
        <v>409</v>
      </c>
      <c r="I34" s="198" t="s">
        <v>409</v>
      </c>
      <c r="J34" s="198" t="s">
        <v>409</v>
      </c>
      <c r="K34" s="198" t="s">
        <v>409</v>
      </c>
      <c r="L34" s="198" t="s">
        <v>409</v>
      </c>
      <c r="M34" s="200">
        <v>612.6</v>
      </c>
      <c r="N34" s="193" t="s">
        <v>409</v>
      </c>
      <c r="O34" s="194" t="s">
        <v>409</v>
      </c>
      <c r="P34" s="195" t="s">
        <v>409</v>
      </c>
    </row>
    <row r="35" spans="1:16" ht="31.5">
      <c r="A35" s="219" t="s">
        <v>452</v>
      </c>
      <c r="B35" s="197" t="s">
        <v>453</v>
      </c>
      <c r="C35" s="198" t="s">
        <v>409</v>
      </c>
      <c r="D35" s="198" t="s">
        <v>409</v>
      </c>
      <c r="E35" s="198" t="s">
        <v>409</v>
      </c>
      <c r="F35" s="199">
        <v>86400</v>
      </c>
      <c r="G35" s="198" t="s">
        <v>409</v>
      </c>
      <c r="H35" s="198" t="s">
        <v>409</v>
      </c>
      <c r="I35" s="198" t="s">
        <v>409</v>
      </c>
      <c r="J35" s="198" t="s">
        <v>409</v>
      </c>
      <c r="K35" s="198" t="s">
        <v>409</v>
      </c>
      <c r="L35" s="198" t="s">
        <v>409</v>
      </c>
      <c r="M35" s="200">
        <v>45476.7</v>
      </c>
      <c r="N35" s="193" t="s">
        <v>409</v>
      </c>
      <c r="O35" s="194" t="s">
        <v>409</v>
      </c>
      <c r="P35" s="195" t="s">
        <v>409</v>
      </c>
    </row>
    <row r="36" spans="1:16" ht="47.25">
      <c r="A36" s="219" t="s">
        <v>454</v>
      </c>
      <c r="B36" s="197" t="s">
        <v>455</v>
      </c>
      <c r="C36" s="198" t="s">
        <v>409</v>
      </c>
      <c r="D36" s="198" t="s">
        <v>409</v>
      </c>
      <c r="E36" s="198" t="s">
        <v>409</v>
      </c>
      <c r="F36" s="199">
        <v>86400</v>
      </c>
      <c r="G36" s="198" t="s">
        <v>409</v>
      </c>
      <c r="H36" s="198" t="s">
        <v>409</v>
      </c>
      <c r="I36" s="198" t="s">
        <v>409</v>
      </c>
      <c r="J36" s="198" t="s">
        <v>409</v>
      </c>
      <c r="K36" s="198" t="s">
        <v>409</v>
      </c>
      <c r="L36" s="198" t="s">
        <v>409</v>
      </c>
      <c r="M36" s="200">
        <v>45476.7</v>
      </c>
      <c r="N36" s="193" t="s">
        <v>409</v>
      </c>
      <c r="O36" s="194" t="s">
        <v>409</v>
      </c>
      <c r="P36" s="195" t="s">
        <v>409</v>
      </c>
    </row>
    <row r="37" spans="1:17" ht="15.75">
      <c r="A37" s="219" t="s">
        <v>456</v>
      </c>
      <c r="B37" s="197" t="s">
        <v>457</v>
      </c>
      <c r="C37" s="198" t="s">
        <v>409</v>
      </c>
      <c r="D37" s="198" t="s">
        <v>409</v>
      </c>
      <c r="E37" s="198" t="s">
        <v>409</v>
      </c>
      <c r="F37" s="199">
        <v>5535</v>
      </c>
      <c r="G37" s="198" t="s">
        <v>409</v>
      </c>
      <c r="H37" s="198" t="s">
        <v>409</v>
      </c>
      <c r="I37" s="198" t="s">
        <v>409</v>
      </c>
      <c r="J37" s="198" t="s">
        <v>409</v>
      </c>
      <c r="K37" s="198" t="s">
        <v>409</v>
      </c>
      <c r="L37" s="198" t="s">
        <v>409</v>
      </c>
      <c r="M37" s="200">
        <v>2821.1</v>
      </c>
      <c r="N37" s="193" t="s">
        <v>409</v>
      </c>
      <c r="O37" s="194" t="s">
        <v>409</v>
      </c>
      <c r="P37" s="195" t="s">
        <v>409</v>
      </c>
      <c r="Q37" s="196"/>
    </row>
    <row r="38" spans="1:16" ht="31.5">
      <c r="A38" s="219" t="s">
        <v>458</v>
      </c>
      <c r="B38" s="197" t="s">
        <v>459</v>
      </c>
      <c r="C38" s="198" t="s">
        <v>409</v>
      </c>
      <c r="D38" s="198" t="s">
        <v>409</v>
      </c>
      <c r="E38" s="198" t="s">
        <v>409</v>
      </c>
      <c r="F38" s="199">
        <v>5400</v>
      </c>
      <c r="G38" s="198" t="s">
        <v>409</v>
      </c>
      <c r="H38" s="198" t="s">
        <v>409</v>
      </c>
      <c r="I38" s="198" t="s">
        <v>409</v>
      </c>
      <c r="J38" s="198" t="s">
        <v>409</v>
      </c>
      <c r="K38" s="198" t="s">
        <v>409</v>
      </c>
      <c r="L38" s="198" t="s">
        <v>409</v>
      </c>
      <c r="M38" s="200">
        <v>2770.1</v>
      </c>
      <c r="N38" s="193" t="s">
        <v>409</v>
      </c>
      <c r="O38" s="194" t="s">
        <v>409</v>
      </c>
      <c r="P38" s="195" t="s">
        <v>409</v>
      </c>
    </row>
    <row r="39" spans="1:16" ht="31.5">
      <c r="A39" s="219" t="s">
        <v>460</v>
      </c>
      <c r="B39" s="197" t="s">
        <v>461</v>
      </c>
      <c r="C39" s="198" t="s">
        <v>409</v>
      </c>
      <c r="D39" s="198" t="s">
        <v>409</v>
      </c>
      <c r="E39" s="198" t="s">
        <v>409</v>
      </c>
      <c r="F39" s="199">
        <v>5400</v>
      </c>
      <c r="G39" s="198" t="s">
        <v>409</v>
      </c>
      <c r="H39" s="198" t="s">
        <v>409</v>
      </c>
      <c r="I39" s="198" t="s">
        <v>409</v>
      </c>
      <c r="J39" s="198" t="s">
        <v>409</v>
      </c>
      <c r="K39" s="198" t="s">
        <v>409</v>
      </c>
      <c r="L39" s="198" t="s">
        <v>409</v>
      </c>
      <c r="M39" s="200">
        <v>2770.1</v>
      </c>
      <c r="N39" s="193" t="s">
        <v>409</v>
      </c>
      <c r="O39" s="194" t="s">
        <v>409</v>
      </c>
      <c r="P39" s="195" t="s">
        <v>409</v>
      </c>
    </row>
    <row r="40" spans="1:16" ht="31.5">
      <c r="A40" s="219" t="s">
        <v>462</v>
      </c>
      <c r="B40" s="197" t="s">
        <v>463</v>
      </c>
      <c r="C40" s="198" t="s">
        <v>409</v>
      </c>
      <c r="D40" s="198" t="s">
        <v>409</v>
      </c>
      <c r="E40" s="198" t="s">
        <v>409</v>
      </c>
      <c r="F40" s="199">
        <v>135</v>
      </c>
      <c r="G40" s="198" t="s">
        <v>409</v>
      </c>
      <c r="H40" s="198" t="s">
        <v>409</v>
      </c>
      <c r="I40" s="198" t="s">
        <v>409</v>
      </c>
      <c r="J40" s="198" t="s">
        <v>409</v>
      </c>
      <c r="K40" s="198" t="s">
        <v>409</v>
      </c>
      <c r="L40" s="198" t="s">
        <v>409</v>
      </c>
      <c r="M40" s="200">
        <v>51</v>
      </c>
      <c r="N40" s="193" t="s">
        <v>409</v>
      </c>
      <c r="O40" s="194" t="s">
        <v>409</v>
      </c>
      <c r="P40" s="195" t="s">
        <v>409</v>
      </c>
    </row>
    <row r="41" spans="1:16" ht="15.75">
      <c r="A41" s="219" t="s">
        <v>464</v>
      </c>
      <c r="B41" s="197" t="s">
        <v>465</v>
      </c>
      <c r="C41" s="198" t="s">
        <v>409</v>
      </c>
      <c r="D41" s="198" t="s">
        <v>409</v>
      </c>
      <c r="E41" s="198" t="s">
        <v>409</v>
      </c>
      <c r="F41" s="199">
        <v>135</v>
      </c>
      <c r="G41" s="198" t="s">
        <v>409</v>
      </c>
      <c r="H41" s="198" t="s">
        <v>409</v>
      </c>
      <c r="I41" s="198" t="s">
        <v>409</v>
      </c>
      <c r="J41" s="198" t="s">
        <v>409</v>
      </c>
      <c r="K41" s="198" t="s">
        <v>409</v>
      </c>
      <c r="L41" s="198" t="s">
        <v>409</v>
      </c>
      <c r="M41" s="200">
        <v>51</v>
      </c>
      <c r="N41" s="193" t="s">
        <v>409</v>
      </c>
      <c r="O41" s="194" t="s">
        <v>409</v>
      </c>
      <c r="P41" s="195" t="s">
        <v>409</v>
      </c>
    </row>
    <row r="42" spans="1:17" ht="31.5">
      <c r="A42" s="219" t="s">
        <v>624</v>
      </c>
      <c r="B42" s="197" t="s">
        <v>625</v>
      </c>
      <c r="C42" s="198" t="s">
        <v>409</v>
      </c>
      <c r="D42" s="198" t="s">
        <v>409</v>
      </c>
      <c r="E42" s="198" t="s">
        <v>409</v>
      </c>
      <c r="F42" s="199" t="s">
        <v>409</v>
      </c>
      <c r="G42" s="198" t="s">
        <v>409</v>
      </c>
      <c r="H42" s="198" t="s">
        <v>409</v>
      </c>
      <c r="I42" s="198" t="s">
        <v>409</v>
      </c>
      <c r="J42" s="198" t="s">
        <v>409</v>
      </c>
      <c r="K42" s="198" t="s">
        <v>409</v>
      </c>
      <c r="L42" s="198" t="s">
        <v>409</v>
      </c>
      <c r="M42" s="200">
        <v>0.2</v>
      </c>
      <c r="N42" s="193" t="s">
        <v>409</v>
      </c>
      <c r="O42" s="194" t="s">
        <v>409</v>
      </c>
      <c r="P42" s="195" t="s">
        <v>409</v>
      </c>
      <c r="Q42" s="196"/>
    </row>
    <row r="43" spans="1:16" ht="15.75">
      <c r="A43" s="219" t="s">
        <v>626</v>
      </c>
      <c r="B43" s="201" t="s">
        <v>627</v>
      </c>
      <c r="C43" s="198"/>
      <c r="D43" s="198"/>
      <c r="E43" s="198"/>
      <c r="F43" s="199" t="s">
        <v>409</v>
      </c>
      <c r="G43" s="198"/>
      <c r="H43" s="198"/>
      <c r="I43" s="198"/>
      <c r="J43" s="198"/>
      <c r="K43" s="198"/>
      <c r="L43" s="198"/>
      <c r="M43" s="200">
        <v>-0.4</v>
      </c>
      <c r="N43" s="193"/>
      <c r="O43" s="194"/>
      <c r="P43" s="195"/>
    </row>
    <row r="44" spans="1:16" ht="15.75">
      <c r="A44" s="219" t="s">
        <v>628</v>
      </c>
      <c r="B44" s="201" t="s">
        <v>629</v>
      </c>
      <c r="C44" s="198"/>
      <c r="D44" s="198"/>
      <c r="E44" s="198"/>
      <c r="F44" s="199" t="s">
        <v>409</v>
      </c>
      <c r="G44" s="198"/>
      <c r="H44" s="198"/>
      <c r="I44" s="198"/>
      <c r="J44" s="198"/>
      <c r="K44" s="198"/>
      <c r="L44" s="198"/>
      <c r="M44" s="200">
        <v>-0.4</v>
      </c>
      <c r="N44" s="193"/>
      <c r="O44" s="194"/>
      <c r="P44" s="195"/>
    </row>
    <row r="45" spans="1:16" ht="31.5">
      <c r="A45" s="219" t="s">
        <v>630</v>
      </c>
      <c r="B45" s="201" t="s">
        <v>631</v>
      </c>
      <c r="C45" s="198"/>
      <c r="D45" s="198"/>
      <c r="E45" s="198"/>
      <c r="F45" s="199" t="s">
        <v>409</v>
      </c>
      <c r="G45" s="198"/>
      <c r="H45" s="198"/>
      <c r="I45" s="198"/>
      <c r="J45" s="198"/>
      <c r="K45" s="198"/>
      <c r="L45" s="198"/>
      <c r="M45" s="200">
        <v>-0.4</v>
      </c>
      <c r="N45" s="193"/>
      <c r="O45" s="194"/>
      <c r="P45" s="195"/>
    </row>
    <row r="46" spans="1:16" ht="31.5">
      <c r="A46" s="219" t="s">
        <v>632</v>
      </c>
      <c r="B46" s="201" t="s">
        <v>633</v>
      </c>
      <c r="C46" s="198"/>
      <c r="D46" s="198"/>
      <c r="E46" s="198"/>
      <c r="F46" s="199" t="s">
        <v>409</v>
      </c>
      <c r="G46" s="198"/>
      <c r="H46" s="198"/>
      <c r="I46" s="198"/>
      <c r="J46" s="198"/>
      <c r="K46" s="198"/>
      <c r="L46" s="198"/>
      <c r="M46" s="200">
        <v>0.1</v>
      </c>
      <c r="N46" s="193"/>
      <c r="O46" s="194"/>
      <c r="P46" s="195"/>
    </row>
    <row r="47" spans="1:16" ht="15.75">
      <c r="A47" s="219" t="s">
        <v>634</v>
      </c>
      <c r="B47" s="201" t="s">
        <v>635</v>
      </c>
      <c r="C47" s="198"/>
      <c r="D47" s="198"/>
      <c r="E47" s="198"/>
      <c r="F47" s="199" t="s">
        <v>409</v>
      </c>
      <c r="G47" s="198"/>
      <c r="H47" s="198"/>
      <c r="I47" s="198"/>
      <c r="J47" s="198"/>
      <c r="K47" s="198"/>
      <c r="L47" s="198"/>
      <c r="M47" s="200">
        <v>0.1</v>
      </c>
      <c r="N47" s="193"/>
      <c r="O47" s="194"/>
      <c r="P47" s="195"/>
    </row>
    <row r="48" spans="1:16" ht="15.75">
      <c r="A48" s="219" t="s">
        <v>636</v>
      </c>
      <c r="B48" s="201" t="s">
        <v>637</v>
      </c>
      <c r="C48" s="198"/>
      <c r="D48" s="198"/>
      <c r="E48" s="198"/>
      <c r="F48" s="199" t="s">
        <v>409</v>
      </c>
      <c r="G48" s="198"/>
      <c r="H48" s="198"/>
      <c r="I48" s="198"/>
      <c r="J48" s="198"/>
      <c r="K48" s="198"/>
      <c r="L48" s="198"/>
      <c r="M48" s="200">
        <v>0.5</v>
      </c>
      <c r="N48" s="193"/>
      <c r="O48" s="194"/>
      <c r="P48" s="195"/>
    </row>
    <row r="49" spans="1:16" ht="31.5">
      <c r="A49" s="219" t="s">
        <v>638</v>
      </c>
      <c r="B49" s="201" t="s">
        <v>639</v>
      </c>
      <c r="C49" s="198"/>
      <c r="D49" s="198"/>
      <c r="E49" s="198"/>
      <c r="F49" s="199" t="s">
        <v>409</v>
      </c>
      <c r="G49" s="198"/>
      <c r="H49" s="198"/>
      <c r="I49" s="198"/>
      <c r="J49" s="198"/>
      <c r="K49" s="198"/>
      <c r="L49" s="198"/>
      <c r="M49" s="200">
        <v>0.5</v>
      </c>
      <c r="N49" s="193"/>
      <c r="O49" s="194"/>
      <c r="P49" s="195"/>
    </row>
    <row r="50" spans="1:16" ht="47.25">
      <c r="A50" s="219" t="s">
        <v>640</v>
      </c>
      <c r="B50" s="201" t="s">
        <v>641</v>
      </c>
      <c r="C50" s="198"/>
      <c r="D50" s="198"/>
      <c r="E50" s="198"/>
      <c r="F50" s="199" t="s">
        <v>409</v>
      </c>
      <c r="G50" s="198"/>
      <c r="H50" s="198"/>
      <c r="I50" s="198"/>
      <c r="J50" s="198"/>
      <c r="K50" s="198"/>
      <c r="L50" s="198"/>
      <c r="M50" s="200">
        <v>0.5</v>
      </c>
      <c r="N50" s="193"/>
      <c r="O50" s="194"/>
      <c r="P50" s="195"/>
    </row>
    <row r="51" spans="1:17" ht="31.5">
      <c r="A51" s="219" t="s">
        <v>466</v>
      </c>
      <c r="B51" s="197" t="s">
        <v>467</v>
      </c>
      <c r="C51" s="198" t="s">
        <v>409</v>
      </c>
      <c r="D51" s="198" t="s">
        <v>409</v>
      </c>
      <c r="E51" s="198" t="s">
        <v>409</v>
      </c>
      <c r="F51" s="199">
        <v>46200</v>
      </c>
      <c r="G51" s="198" t="s">
        <v>409</v>
      </c>
      <c r="H51" s="198" t="s">
        <v>409</v>
      </c>
      <c r="I51" s="198" t="s">
        <v>409</v>
      </c>
      <c r="J51" s="198" t="s">
        <v>409</v>
      </c>
      <c r="K51" s="198" t="s">
        <v>409</v>
      </c>
      <c r="L51" s="198" t="s">
        <v>409</v>
      </c>
      <c r="M51" s="200">
        <v>25717.4</v>
      </c>
      <c r="N51" s="193" t="s">
        <v>409</v>
      </c>
      <c r="O51" s="194" t="s">
        <v>409</v>
      </c>
      <c r="P51" s="195" t="s">
        <v>409</v>
      </c>
      <c r="Q51" s="196"/>
    </row>
    <row r="52" spans="1:17" ht="63">
      <c r="A52" s="219" t="s">
        <v>688</v>
      </c>
      <c r="B52" s="197" t="s">
        <v>468</v>
      </c>
      <c r="C52" s="198" t="s">
        <v>409</v>
      </c>
      <c r="D52" s="198" t="s">
        <v>409</v>
      </c>
      <c r="E52" s="198" t="s">
        <v>409</v>
      </c>
      <c r="F52" s="199">
        <v>34349</v>
      </c>
      <c r="G52" s="198" t="s">
        <v>409</v>
      </c>
      <c r="H52" s="198" t="s">
        <v>409</v>
      </c>
      <c r="I52" s="198" t="s">
        <v>409</v>
      </c>
      <c r="J52" s="198" t="s">
        <v>409</v>
      </c>
      <c r="K52" s="198" t="s">
        <v>409</v>
      </c>
      <c r="L52" s="198" t="s">
        <v>409</v>
      </c>
      <c r="M52" s="200">
        <v>16395.1</v>
      </c>
      <c r="N52" s="193" t="s">
        <v>409</v>
      </c>
      <c r="O52" s="194" t="s">
        <v>409</v>
      </c>
      <c r="P52" s="195" t="s">
        <v>409</v>
      </c>
      <c r="Q52" s="196"/>
    </row>
    <row r="53" spans="1:16" ht="47.25">
      <c r="A53" s="219" t="s">
        <v>469</v>
      </c>
      <c r="B53" s="197" t="s">
        <v>470</v>
      </c>
      <c r="C53" s="198" t="s">
        <v>409</v>
      </c>
      <c r="D53" s="198" t="s">
        <v>409</v>
      </c>
      <c r="E53" s="198" t="s">
        <v>409</v>
      </c>
      <c r="F53" s="199">
        <v>28749</v>
      </c>
      <c r="G53" s="198" t="s">
        <v>409</v>
      </c>
      <c r="H53" s="198" t="s">
        <v>409</v>
      </c>
      <c r="I53" s="198" t="s">
        <v>409</v>
      </c>
      <c r="J53" s="198" t="s">
        <v>409</v>
      </c>
      <c r="K53" s="198" t="s">
        <v>409</v>
      </c>
      <c r="L53" s="198" t="s">
        <v>409</v>
      </c>
      <c r="M53" s="200">
        <v>13712.6</v>
      </c>
      <c r="N53" s="193" t="s">
        <v>409</v>
      </c>
      <c r="O53" s="194" t="s">
        <v>409</v>
      </c>
      <c r="P53" s="195" t="s">
        <v>409</v>
      </c>
    </row>
    <row r="54" spans="1:16" ht="63">
      <c r="A54" s="219" t="s">
        <v>689</v>
      </c>
      <c r="B54" s="197" t="s">
        <v>471</v>
      </c>
      <c r="C54" s="198" t="s">
        <v>409</v>
      </c>
      <c r="D54" s="198" t="s">
        <v>409</v>
      </c>
      <c r="E54" s="198" t="s">
        <v>409</v>
      </c>
      <c r="F54" s="199">
        <v>28749</v>
      </c>
      <c r="G54" s="198" t="s">
        <v>409</v>
      </c>
      <c r="H54" s="198" t="s">
        <v>409</v>
      </c>
      <c r="I54" s="198" t="s">
        <v>409</v>
      </c>
      <c r="J54" s="198" t="s">
        <v>409</v>
      </c>
      <c r="K54" s="198" t="s">
        <v>409</v>
      </c>
      <c r="L54" s="198" t="s">
        <v>409</v>
      </c>
      <c r="M54" s="200">
        <v>13712.6</v>
      </c>
      <c r="N54" s="193" t="s">
        <v>409</v>
      </c>
      <c r="O54" s="194" t="s">
        <v>409</v>
      </c>
      <c r="P54" s="195" t="s">
        <v>409</v>
      </c>
    </row>
    <row r="55" spans="1:16" ht="63">
      <c r="A55" s="219" t="s">
        <v>0</v>
      </c>
      <c r="B55" s="197" t="s">
        <v>472</v>
      </c>
      <c r="C55" s="198" t="s">
        <v>409</v>
      </c>
      <c r="D55" s="198" t="s">
        <v>409</v>
      </c>
      <c r="E55" s="198" t="s">
        <v>409</v>
      </c>
      <c r="F55" s="199">
        <v>5600</v>
      </c>
      <c r="G55" s="198" t="s">
        <v>409</v>
      </c>
      <c r="H55" s="198" t="s">
        <v>409</v>
      </c>
      <c r="I55" s="198" t="s">
        <v>409</v>
      </c>
      <c r="J55" s="198" t="s">
        <v>409</v>
      </c>
      <c r="K55" s="198" t="s">
        <v>409</v>
      </c>
      <c r="L55" s="198" t="s">
        <v>409</v>
      </c>
      <c r="M55" s="200">
        <v>2682.5</v>
      </c>
      <c r="N55" s="193" t="s">
        <v>409</v>
      </c>
      <c r="O55" s="194" t="s">
        <v>409</v>
      </c>
      <c r="P55" s="195" t="s">
        <v>409</v>
      </c>
    </row>
    <row r="56" spans="1:16" ht="63">
      <c r="A56" s="219" t="s">
        <v>473</v>
      </c>
      <c r="B56" s="197" t="s">
        <v>474</v>
      </c>
      <c r="C56" s="198" t="s">
        <v>409</v>
      </c>
      <c r="D56" s="198" t="s">
        <v>409</v>
      </c>
      <c r="E56" s="198" t="s">
        <v>409</v>
      </c>
      <c r="F56" s="199">
        <v>5600</v>
      </c>
      <c r="G56" s="198" t="s">
        <v>409</v>
      </c>
      <c r="H56" s="198" t="s">
        <v>409</v>
      </c>
      <c r="I56" s="198" t="s">
        <v>409</v>
      </c>
      <c r="J56" s="198" t="s">
        <v>409</v>
      </c>
      <c r="K56" s="198" t="s">
        <v>409</v>
      </c>
      <c r="L56" s="198" t="s">
        <v>409</v>
      </c>
      <c r="M56" s="200">
        <v>2682.5</v>
      </c>
      <c r="N56" s="193" t="s">
        <v>409</v>
      </c>
      <c r="O56" s="194" t="s">
        <v>409</v>
      </c>
      <c r="P56" s="195" t="s">
        <v>409</v>
      </c>
    </row>
    <row r="57" spans="1:16" ht="15.75">
      <c r="A57" s="219" t="s">
        <v>475</v>
      </c>
      <c r="B57" s="197" t="s">
        <v>476</v>
      </c>
      <c r="C57" s="198" t="s">
        <v>409</v>
      </c>
      <c r="D57" s="198" t="s">
        <v>409</v>
      </c>
      <c r="E57" s="198" t="s">
        <v>409</v>
      </c>
      <c r="F57" s="199">
        <v>815</v>
      </c>
      <c r="G57" s="198" t="s">
        <v>409</v>
      </c>
      <c r="H57" s="198" t="s">
        <v>409</v>
      </c>
      <c r="I57" s="198" t="s">
        <v>409</v>
      </c>
      <c r="J57" s="198" t="s">
        <v>409</v>
      </c>
      <c r="K57" s="198" t="s">
        <v>409</v>
      </c>
      <c r="L57" s="198" t="s">
        <v>409</v>
      </c>
      <c r="M57" s="200">
        <v>900.2</v>
      </c>
      <c r="N57" s="193" t="s">
        <v>409</v>
      </c>
      <c r="O57" s="194" t="s">
        <v>409</v>
      </c>
      <c r="P57" s="195" t="s">
        <v>409</v>
      </c>
    </row>
    <row r="58" spans="1:16" ht="31.5">
      <c r="A58" s="219" t="s">
        <v>477</v>
      </c>
      <c r="B58" s="197" t="s">
        <v>478</v>
      </c>
      <c r="C58" s="198" t="s">
        <v>409</v>
      </c>
      <c r="D58" s="198" t="s">
        <v>409</v>
      </c>
      <c r="E58" s="198" t="s">
        <v>409</v>
      </c>
      <c r="F58" s="199">
        <v>815</v>
      </c>
      <c r="G58" s="198" t="s">
        <v>409</v>
      </c>
      <c r="H58" s="198" t="s">
        <v>409</v>
      </c>
      <c r="I58" s="198" t="s">
        <v>409</v>
      </c>
      <c r="J58" s="198" t="s">
        <v>409</v>
      </c>
      <c r="K58" s="198" t="s">
        <v>409</v>
      </c>
      <c r="L58" s="198" t="s">
        <v>409</v>
      </c>
      <c r="M58" s="200">
        <v>900.2</v>
      </c>
      <c r="N58" s="193" t="s">
        <v>409</v>
      </c>
      <c r="O58" s="194" t="s">
        <v>409</v>
      </c>
      <c r="P58" s="195" t="s">
        <v>409</v>
      </c>
    </row>
    <row r="59" spans="1:16" ht="47.25">
      <c r="A59" s="219" t="s">
        <v>479</v>
      </c>
      <c r="B59" s="197" t="s">
        <v>480</v>
      </c>
      <c r="C59" s="198" t="s">
        <v>409</v>
      </c>
      <c r="D59" s="198" t="s">
        <v>409</v>
      </c>
      <c r="E59" s="198" t="s">
        <v>409</v>
      </c>
      <c r="F59" s="199">
        <v>815</v>
      </c>
      <c r="G59" s="198" t="s">
        <v>409</v>
      </c>
      <c r="H59" s="198" t="s">
        <v>409</v>
      </c>
      <c r="I59" s="198" t="s">
        <v>409</v>
      </c>
      <c r="J59" s="198" t="s">
        <v>409</v>
      </c>
      <c r="K59" s="198" t="s">
        <v>409</v>
      </c>
      <c r="L59" s="198" t="s">
        <v>409</v>
      </c>
      <c r="M59" s="200">
        <v>900.2</v>
      </c>
      <c r="N59" s="193" t="s">
        <v>409</v>
      </c>
      <c r="O59" s="194" t="s">
        <v>409</v>
      </c>
      <c r="P59" s="195" t="s">
        <v>409</v>
      </c>
    </row>
    <row r="60" spans="1:16" ht="63">
      <c r="A60" s="219" t="s">
        <v>1</v>
      </c>
      <c r="B60" s="197" t="s">
        <v>481</v>
      </c>
      <c r="C60" s="198" t="s">
        <v>409</v>
      </c>
      <c r="D60" s="198" t="s">
        <v>409</v>
      </c>
      <c r="E60" s="198" t="s">
        <v>409</v>
      </c>
      <c r="F60" s="199">
        <v>11036</v>
      </c>
      <c r="G60" s="198" t="s">
        <v>409</v>
      </c>
      <c r="H60" s="198" t="s">
        <v>409</v>
      </c>
      <c r="I60" s="198" t="s">
        <v>409</v>
      </c>
      <c r="J60" s="198" t="s">
        <v>409</v>
      </c>
      <c r="K60" s="198" t="s">
        <v>409</v>
      </c>
      <c r="L60" s="198" t="s">
        <v>409</v>
      </c>
      <c r="M60" s="200">
        <v>8422.1</v>
      </c>
      <c r="N60" s="193" t="s">
        <v>409</v>
      </c>
      <c r="O60" s="194" t="s">
        <v>409</v>
      </c>
      <c r="P60" s="195" t="s">
        <v>409</v>
      </c>
    </row>
    <row r="61" spans="1:16" ht="63">
      <c r="A61" s="219" t="s">
        <v>2</v>
      </c>
      <c r="B61" s="197" t="s">
        <v>482</v>
      </c>
      <c r="C61" s="198" t="s">
        <v>409</v>
      </c>
      <c r="D61" s="198" t="s">
        <v>409</v>
      </c>
      <c r="E61" s="198" t="s">
        <v>409</v>
      </c>
      <c r="F61" s="199">
        <v>11036</v>
      </c>
      <c r="G61" s="198" t="s">
        <v>409</v>
      </c>
      <c r="H61" s="198" t="s">
        <v>409</v>
      </c>
      <c r="I61" s="198" t="s">
        <v>409</v>
      </c>
      <c r="J61" s="198" t="s">
        <v>409</v>
      </c>
      <c r="K61" s="198" t="s">
        <v>409</v>
      </c>
      <c r="L61" s="198" t="s">
        <v>409</v>
      </c>
      <c r="M61" s="200">
        <v>8422.1</v>
      </c>
      <c r="N61" s="193" t="s">
        <v>409</v>
      </c>
      <c r="O61" s="194" t="s">
        <v>409</v>
      </c>
      <c r="P61" s="195" t="s">
        <v>409</v>
      </c>
    </row>
    <row r="62" spans="1:16" ht="63">
      <c r="A62" s="219" t="s">
        <v>483</v>
      </c>
      <c r="B62" s="197" t="s">
        <v>484</v>
      </c>
      <c r="C62" s="198" t="s">
        <v>409</v>
      </c>
      <c r="D62" s="198" t="s">
        <v>409</v>
      </c>
      <c r="E62" s="198" t="s">
        <v>409</v>
      </c>
      <c r="F62" s="199">
        <v>11036</v>
      </c>
      <c r="G62" s="198" t="s">
        <v>409</v>
      </c>
      <c r="H62" s="198" t="s">
        <v>409</v>
      </c>
      <c r="I62" s="198" t="s">
        <v>409</v>
      </c>
      <c r="J62" s="198" t="s">
        <v>409</v>
      </c>
      <c r="K62" s="198" t="s">
        <v>409</v>
      </c>
      <c r="L62" s="198" t="s">
        <v>409</v>
      </c>
      <c r="M62" s="200">
        <v>8422.1</v>
      </c>
      <c r="N62" s="193" t="s">
        <v>409</v>
      </c>
      <c r="O62" s="194" t="s">
        <v>409</v>
      </c>
      <c r="P62" s="195" t="s">
        <v>409</v>
      </c>
    </row>
    <row r="63" spans="1:17" ht="15.75">
      <c r="A63" s="219" t="s">
        <v>485</v>
      </c>
      <c r="B63" s="197" t="s">
        <v>486</v>
      </c>
      <c r="C63" s="198" t="s">
        <v>409</v>
      </c>
      <c r="D63" s="198" t="s">
        <v>409</v>
      </c>
      <c r="E63" s="198" t="s">
        <v>409</v>
      </c>
      <c r="F63" s="199">
        <v>7008</v>
      </c>
      <c r="G63" s="198" t="s">
        <v>409</v>
      </c>
      <c r="H63" s="198" t="s">
        <v>409</v>
      </c>
      <c r="I63" s="198" t="s">
        <v>409</v>
      </c>
      <c r="J63" s="198" t="s">
        <v>409</v>
      </c>
      <c r="K63" s="198" t="s">
        <v>409</v>
      </c>
      <c r="L63" s="198" t="s">
        <v>409</v>
      </c>
      <c r="M63" s="200">
        <v>3487.5</v>
      </c>
      <c r="N63" s="193" t="s">
        <v>409</v>
      </c>
      <c r="O63" s="194" t="s">
        <v>409</v>
      </c>
      <c r="P63" s="195" t="s">
        <v>409</v>
      </c>
      <c r="Q63" s="196"/>
    </row>
    <row r="64" spans="1:16" ht="15.75">
      <c r="A64" s="219" t="s">
        <v>487</v>
      </c>
      <c r="B64" s="197" t="s">
        <v>488</v>
      </c>
      <c r="C64" s="198" t="s">
        <v>409</v>
      </c>
      <c r="D64" s="198" t="s">
        <v>409</v>
      </c>
      <c r="E64" s="198" t="s">
        <v>409</v>
      </c>
      <c r="F64" s="199">
        <v>7008</v>
      </c>
      <c r="G64" s="198" t="s">
        <v>409</v>
      </c>
      <c r="H64" s="198" t="s">
        <v>409</v>
      </c>
      <c r="I64" s="198" t="s">
        <v>409</v>
      </c>
      <c r="J64" s="198" t="s">
        <v>409</v>
      </c>
      <c r="K64" s="198" t="s">
        <v>409</v>
      </c>
      <c r="L64" s="198" t="s">
        <v>409</v>
      </c>
      <c r="M64" s="200">
        <v>3487.5</v>
      </c>
      <c r="N64" s="193" t="s">
        <v>409</v>
      </c>
      <c r="O64" s="194" t="s">
        <v>409</v>
      </c>
      <c r="P64" s="195" t="s">
        <v>409</v>
      </c>
    </row>
    <row r="65" spans="1:16" ht="31.5">
      <c r="A65" s="219" t="s">
        <v>489</v>
      </c>
      <c r="B65" s="197" t="s">
        <v>490</v>
      </c>
      <c r="C65" s="198" t="s">
        <v>409</v>
      </c>
      <c r="D65" s="198" t="s">
        <v>409</v>
      </c>
      <c r="E65" s="198" t="s">
        <v>409</v>
      </c>
      <c r="F65" s="199">
        <v>1500</v>
      </c>
      <c r="G65" s="198" t="s">
        <v>409</v>
      </c>
      <c r="H65" s="198" t="s">
        <v>409</v>
      </c>
      <c r="I65" s="198" t="s">
        <v>409</v>
      </c>
      <c r="J65" s="198" t="s">
        <v>409</v>
      </c>
      <c r="K65" s="198" t="s">
        <v>409</v>
      </c>
      <c r="L65" s="198" t="s">
        <v>409</v>
      </c>
      <c r="M65" s="200">
        <v>1282.4</v>
      </c>
      <c r="N65" s="193" t="s">
        <v>409</v>
      </c>
      <c r="O65" s="194" t="s">
        <v>409</v>
      </c>
      <c r="P65" s="195" t="s">
        <v>409</v>
      </c>
    </row>
    <row r="66" spans="1:16" ht="31.5">
      <c r="A66" s="219" t="s">
        <v>491</v>
      </c>
      <c r="B66" s="197" t="s">
        <v>492</v>
      </c>
      <c r="C66" s="198" t="s">
        <v>409</v>
      </c>
      <c r="D66" s="198" t="s">
        <v>409</v>
      </c>
      <c r="E66" s="198" t="s">
        <v>409</v>
      </c>
      <c r="F66" s="199">
        <v>60</v>
      </c>
      <c r="G66" s="198" t="s">
        <v>409</v>
      </c>
      <c r="H66" s="198" t="s">
        <v>409</v>
      </c>
      <c r="I66" s="198" t="s">
        <v>409</v>
      </c>
      <c r="J66" s="198" t="s">
        <v>409</v>
      </c>
      <c r="K66" s="198" t="s">
        <v>409</v>
      </c>
      <c r="L66" s="198" t="s">
        <v>409</v>
      </c>
      <c r="M66" s="200">
        <v>15.9</v>
      </c>
      <c r="N66" s="193" t="s">
        <v>409</v>
      </c>
      <c r="O66" s="194" t="s">
        <v>409</v>
      </c>
      <c r="P66" s="195" t="s">
        <v>409</v>
      </c>
    </row>
    <row r="67" spans="1:16" ht="15.75">
      <c r="A67" s="219" t="s">
        <v>493</v>
      </c>
      <c r="B67" s="197" t="s">
        <v>494</v>
      </c>
      <c r="C67" s="198" t="s">
        <v>409</v>
      </c>
      <c r="D67" s="198" t="s">
        <v>409</v>
      </c>
      <c r="E67" s="198" t="s">
        <v>409</v>
      </c>
      <c r="F67" s="199">
        <v>200</v>
      </c>
      <c r="G67" s="198" t="s">
        <v>409</v>
      </c>
      <c r="H67" s="198" t="s">
        <v>409</v>
      </c>
      <c r="I67" s="198" t="s">
        <v>409</v>
      </c>
      <c r="J67" s="198" t="s">
        <v>409</v>
      </c>
      <c r="K67" s="198" t="s">
        <v>409</v>
      </c>
      <c r="L67" s="198" t="s">
        <v>409</v>
      </c>
      <c r="M67" s="200">
        <v>43.1</v>
      </c>
      <c r="N67" s="193" t="s">
        <v>409</v>
      </c>
      <c r="O67" s="194" t="s">
        <v>409</v>
      </c>
      <c r="P67" s="195" t="s">
        <v>409</v>
      </c>
    </row>
    <row r="68" spans="1:16" ht="15.75">
      <c r="A68" s="219" t="s">
        <v>495</v>
      </c>
      <c r="B68" s="197" t="s">
        <v>496</v>
      </c>
      <c r="C68" s="198" t="s">
        <v>409</v>
      </c>
      <c r="D68" s="198" t="s">
        <v>409</v>
      </c>
      <c r="E68" s="198" t="s">
        <v>409</v>
      </c>
      <c r="F68" s="199">
        <v>5248</v>
      </c>
      <c r="G68" s="198" t="s">
        <v>409</v>
      </c>
      <c r="H68" s="198" t="s">
        <v>409</v>
      </c>
      <c r="I68" s="198" t="s">
        <v>409</v>
      </c>
      <c r="J68" s="198" t="s">
        <v>409</v>
      </c>
      <c r="K68" s="198" t="s">
        <v>409</v>
      </c>
      <c r="L68" s="198" t="s">
        <v>409</v>
      </c>
      <c r="M68" s="200">
        <v>2146.1</v>
      </c>
      <c r="N68" s="193" t="s">
        <v>409</v>
      </c>
      <c r="O68" s="194" t="s">
        <v>409</v>
      </c>
      <c r="P68" s="195" t="s">
        <v>409</v>
      </c>
    </row>
    <row r="69" spans="1:16" ht="15.75">
      <c r="A69" s="219" t="s">
        <v>642</v>
      </c>
      <c r="B69" s="197" t="s">
        <v>643</v>
      </c>
      <c r="C69" s="198" t="s">
        <v>409</v>
      </c>
      <c r="D69" s="198" t="s">
        <v>409</v>
      </c>
      <c r="E69" s="198" t="s">
        <v>409</v>
      </c>
      <c r="F69" s="199" t="s">
        <v>409</v>
      </c>
      <c r="G69" s="198" t="s">
        <v>409</v>
      </c>
      <c r="H69" s="198" t="s">
        <v>409</v>
      </c>
      <c r="I69" s="198" t="s">
        <v>409</v>
      </c>
      <c r="J69" s="198" t="s">
        <v>409</v>
      </c>
      <c r="K69" s="198" t="s">
        <v>409</v>
      </c>
      <c r="L69" s="198" t="s">
        <v>409</v>
      </c>
      <c r="M69" s="200" t="s">
        <v>409</v>
      </c>
      <c r="N69" s="193" t="s">
        <v>409</v>
      </c>
      <c r="O69" s="194" t="s">
        <v>409</v>
      </c>
      <c r="P69" s="195" t="s">
        <v>409</v>
      </c>
    </row>
    <row r="70" spans="1:17" ht="31.5">
      <c r="A70" s="219" t="s">
        <v>497</v>
      </c>
      <c r="B70" s="197" t="s">
        <v>498</v>
      </c>
      <c r="C70" s="198" t="s">
        <v>409</v>
      </c>
      <c r="D70" s="198" t="s">
        <v>409</v>
      </c>
      <c r="E70" s="198" t="s">
        <v>409</v>
      </c>
      <c r="F70" s="199">
        <v>5440</v>
      </c>
      <c r="G70" s="198" t="s">
        <v>409</v>
      </c>
      <c r="H70" s="198" t="s">
        <v>409</v>
      </c>
      <c r="I70" s="198" t="s">
        <v>409</v>
      </c>
      <c r="J70" s="198" t="s">
        <v>409</v>
      </c>
      <c r="K70" s="198" t="s">
        <v>409</v>
      </c>
      <c r="L70" s="198" t="s">
        <v>409</v>
      </c>
      <c r="M70" s="200">
        <v>7990.9</v>
      </c>
      <c r="N70" s="193" t="s">
        <v>409</v>
      </c>
      <c r="O70" s="194" t="s">
        <v>409</v>
      </c>
      <c r="P70" s="195" t="s">
        <v>409</v>
      </c>
      <c r="Q70" s="196"/>
    </row>
    <row r="71" spans="1:16" ht="15.75">
      <c r="A71" s="219" t="s">
        <v>499</v>
      </c>
      <c r="B71" s="197" t="s">
        <v>500</v>
      </c>
      <c r="C71" s="198" t="s">
        <v>409</v>
      </c>
      <c r="D71" s="198" t="s">
        <v>409</v>
      </c>
      <c r="E71" s="198" t="s">
        <v>409</v>
      </c>
      <c r="F71" s="199">
        <v>5156</v>
      </c>
      <c r="G71" s="198" t="s">
        <v>409</v>
      </c>
      <c r="H71" s="198" t="s">
        <v>409</v>
      </c>
      <c r="I71" s="198" t="s">
        <v>409</v>
      </c>
      <c r="J71" s="198" t="s">
        <v>409</v>
      </c>
      <c r="K71" s="198" t="s">
        <v>409</v>
      </c>
      <c r="L71" s="198" t="s">
        <v>409</v>
      </c>
      <c r="M71" s="200">
        <v>7749.4</v>
      </c>
      <c r="N71" s="193" t="s">
        <v>409</v>
      </c>
      <c r="O71" s="194" t="s">
        <v>409</v>
      </c>
      <c r="P71" s="195" t="s">
        <v>409</v>
      </c>
    </row>
    <row r="72" spans="1:16" ht="15.75">
      <c r="A72" s="219" t="s">
        <v>501</v>
      </c>
      <c r="B72" s="197" t="s">
        <v>502</v>
      </c>
      <c r="C72" s="198" t="s">
        <v>409</v>
      </c>
      <c r="D72" s="198" t="s">
        <v>409</v>
      </c>
      <c r="E72" s="198" t="s">
        <v>409</v>
      </c>
      <c r="F72" s="199">
        <v>5156</v>
      </c>
      <c r="G72" s="198" t="s">
        <v>409</v>
      </c>
      <c r="H72" s="198" t="s">
        <v>409</v>
      </c>
      <c r="I72" s="198" t="s">
        <v>409</v>
      </c>
      <c r="J72" s="198" t="s">
        <v>409</v>
      </c>
      <c r="K72" s="198" t="s">
        <v>409</v>
      </c>
      <c r="L72" s="198" t="s">
        <v>409</v>
      </c>
      <c r="M72" s="200">
        <v>7749.4</v>
      </c>
      <c r="N72" s="193" t="s">
        <v>409</v>
      </c>
      <c r="O72" s="194" t="s">
        <v>409</v>
      </c>
      <c r="P72" s="195" t="s">
        <v>409</v>
      </c>
    </row>
    <row r="73" spans="1:16" ht="31.5">
      <c r="A73" s="219" t="s">
        <v>503</v>
      </c>
      <c r="B73" s="197" t="s">
        <v>504</v>
      </c>
      <c r="C73" s="198" t="s">
        <v>409</v>
      </c>
      <c r="D73" s="198" t="s">
        <v>409</v>
      </c>
      <c r="E73" s="198" t="s">
        <v>409</v>
      </c>
      <c r="F73" s="199">
        <v>5156</v>
      </c>
      <c r="G73" s="198" t="s">
        <v>409</v>
      </c>
      <c r="H73" s="198" t="s">
        <v>409</v>
      </c>
      <c r="I73" s="198" t="s">
        <v>409</v>
      </c>
      <c r="J73" s="198" t="s">
        <v>409</v>
      </c>
      <c r="K73" s="198" t="s">
        <v>409</v>
      </c>
      <c r="L73" s="198" t="s">
        <v>409</v>
      </c>
      <c r="M73" s="200">
        <v>7749.4</v>
      </c>
      <c r="N73" s="193" t="s">
        <v>409</v>
      </c>
      <c r="O73" s="194" t="s">
        <v>409</v>
      </c>
      <c r="P73" s="195" t="s">
        <v>409</v>
      </c>
    </row>
    <row r="74" spans="1:17" ht="15.75">
      <c r="A74" s="219" t="s">
        <v>505</v>
      </c>
      <c r="B74" s="197" t="s">
        <v>506</v>
      </c>
      <c r="C74" s="198" t="s">
        <v>409</v>
      </c>
      <c r="D74" s="198" t="s">
        <v>409</v>
      </c>
      <c r="E74" s="198" t="s">
        <v>409</v>
      </c>
      <c r="F74" s="199">
        <v>284</v>
      </c>
      <c r="G74" s="198" t="s">
        <v>409</v>
      </c>
      <c r="H74" s="198" t="s">
        <v>409</v>
      </c>
      <c r="I74" s="198" t="s">
        <v>409</v>
      </c>
      <c r="J74" s="198" t="s">
        <v>409</v>
      </c>
      <c r="K74" s="198" t="s">
        <v>409</v>
      </c>
      <c r="L74" s="198" t="s">
        <v>409</v>
      </c>
      <c r="M74" s="200">
        <v>241.5</v>
      </c>
      <c r="N74" s="193" t="s">
        <v>409</v>
      </c>
      <c r="O74" s="194" t="s">
        <v>409</v>
      </c>
      <c r="P74" s="195" t="s">
        <v>409</v>
      </c>
      <c r="Q74" s="196"/>
    </row>
    <row r="75" spans="1:16" ht="31.5">
      <c r="A75" s="219" t="s">
        <v>507</v>
      </c>
      <c r="B75" s="197" t="s">
        <v>508</v>
      </c>
      <c r="C75" s="198" t="s">
        <v>409</v>
      </c>
      <c r="D75" s="198" t="s">
        <v>409</v>
      </c>
      <c r="E75" s="198" t="s">
        <v>409</v>
      </c>
      <c r="F75" s="199">
        <v>284</v>
      </c>
      <c r="G75" s="198" t="s">
        <v>409</v>
      </c>
      <c r="H75" s="198" t="s">
        <v>409</v>
      </c>
      <c r="I75" s="198" t="s">
        <v>409</v>
      </c>
      <c r="J75" s="198" t="s">
        <v>409</v>
      </c>
      <c r="K75" s="198" t="s">
        <v>409</v>
      </c>
      <c r="L75" s="198" t="s">
        <v>409</v>
      </c>
      <c r="M75" s="200">
        <v>185.6</v>
      </c>
      <c r="N75" s="193" t="s">
        <v>409</v>
      </c>
      <c r="O75" s="194" t="s">
        <v>409</v>
      </c>
      <c r="P75" s="195" t="s">
        <v>409</v>
      </c>
    </row>
    <row r="76" spans="1:16" ht="31.5">
      <c r="A76" s="219" t="s">
        <v>509</v>
      </c>
      <c r="B76" s="197" t="s">
        <v>510</v>
      </c>
      <c r="C76" s="198" t="s">
        <v>409</v>
      </c>
      <c r="D76" s="198" t="s">
        <v>409</v>
      </c>
      <c r="E76" s="198" t="s">
        <v>409</v>
      </c>
      <c r="F76" s="199">
        <v>284</v>
      </c>
      <c r="G76" s="198" t="s">
        <v>409</v>
      </c>
      <c r="H76" s="198" t="s">
        <v>409</v>
      </c>
      <c r="I76" s="198" t="s">
        <v>409</v>
      </c>
      <c r="J76" s="198" t="s">
        <v>409</v>
      </c>
      <c r="K76" s="198" t="s">
        <v>409</v>
      </c>
      <c r="L76" s="198" t="s">
        <v>409</v>
      </c>
      <c r="M76" s="200">
        <v>185.6</v>
      </c>
      <c r="N76" s="193" t="s">
        <v>409</v>
      </c>
      <c r="O76" s="194" t="s">
        <v>409</v>
      </c>
      <c r="P76" s="195" t="s">
        <v>409</v>
      </c>
    </row>
    <row r="77" spans="1:16" ht="15.75">
      <c r="A77" s="219" t="s">
        <v>511</v>
      </c>
      <c r="B77" s="197" t="s">
        <v>512</v>
      </c>
      <c r="C77" s="198" t="s">
        <v>409</v>
      </c>
      <c r="D77" s="198" t="s">
        <v>409</v>
      </c>
      <c r="E77" s="198" t="s">
        <v>409</v>
      </c>
      <c r="F77" s="199" t="s">
        <v>409</v>
      </c>
      <c r="G77" s="198" t="s">
        <v>409</v>
      </c>
      <c r="H77" s="198" t="s">
        <v>409</v>
      </c>
      <c r="I77" s="198" t="s">
        <v>409</v>
      </c>
      <c r="J77" s="198" t="s">
        <v>409</v>
      </c>
      <c r="K77" s="198" t="s">
        <v>409</v>
      </c>
      <c r="L77" s="198" t="s">
        <v>409</v>
      </c>
      <c r="M77" s="200">
        <v>55.9</v>
      </c>
      <c r="N77" s="193" t="s">
        <v>409</v>
      </c>
      <c r="O77" s="194" t="s">
        <v>409</v>
      </c>
      <c r="P77" s="195" t="s">
        <v>409</v>
      </c>
    </row>
    <row r="78" spans="1:16" ht="15.75">
      <c r="A78" s="219" t="s">
        <v>513</v>
      </c>
      <c r="B78" s="197" t="s">
        <v>514</v>
      </c>
      <c r="C78" s="198" t="s">
        <v>409</v>
      </c>
      <c r="D78" s="198" t="s">
        <v>409</v>
      </c>
      <c r="E78" s="198" t="s">
        <v>409</v>
      </c>
      <c r="F78" s="199" t="s">
        <v>409</v>
      </c>
      <c r="G78" s="198" t="s">
        <v>409</v>
      </c>
      <c r="H78" s="198" t="s">
        <v>409</v>
      </c>
      <c r="I78" s="198" t="s">
        <v>409</v>
      </c>
      <c r="J78" s="198" t="s">
        <v>409</v>
      </c>
      <c r="K78" s="198" t="s">
        <v>409</v>
      </c>
      <c r="L78" s="198" t="s">
        <v>409</v>
      </c>
      <c r="M78" s="200">
        <v>55.9</v>
      </c>
      <c r="N78" s="193" t="s">
        <v>409</v>
      </c>
      <c r="O78" s="194" t="s">
        <v>409</v>
      </c>
      <c r="P78" s="195" t="s">
        <v>409</v>
      </c>
    </row>
    <row r="79" spans="1:17" ht="15.75">
      <c r="A79" s="219" t="s">
        <v>515</v>
      </c>
      <c r="B79" s="197" t="s">
        <v>516</v>
      </c>
      <c r="C79" s="198" t="s">
        <v>409</v>
      </c>
      <c r="D79" s="198" t="s">
        <v>409</v>
      </c>
      <c r="E79" s="198" t="s">
        <v>409</v>
      </c>
      <c r="F79" s="199">
        <v>13100</v>
      </c>
      <c r="G79" s="198" t="s">
        <v>409</v>
      </c>
      <c r="H79" s="198" t="s">
        <v>409</v>
      </c>
      <c r="I79" s="198" t="s">
        <v>409</v>
      </c>
      <c r="J79" s="198" t="s">
        <v>409</v>
      </c>
      <c r="K79" s="198" t="s">
        <v>409</v>
      </c>
      <c r="L79" s="198" t="s">
        <v>409</v>
      </c>
      <c r="M79" s="200">
        <v>3939.2</v>
      </c>
      <c r="N79" s="193" t="s">
        <v>409</v>
      </c>
      <c r="O79" s="194" t="s">
        <v>409</v>
      </c>
      <c r="P79" s="195" t="s">
        <v>409</v>
      </c>
      <c r="Q79" s="196"/>
    </row>
    <row r="80" spans="1:16" ht="63">
      <c r="A80" s="219" t="s">
        <v>517</v>
      </c>
      <c r="B80" s="197" t="s">
        <v>518</v>
      </c>
      <c r="C80" s="198" t="s">
        <v>409</v>
      </c>
      <c r="D80" s="198" t="s">
        <v>409</v>
      </c>
      <c r="E80" s="198" t="s">
        <v>409</v>
      </c>
      <c r="F80" s="199">
        <v>9000</v>
      </c>
      <c r="G80" s="198" t="s">
        <v>409</v>
      </c>
      <c r="H80" s="198" t="s">
        <v>409</v>
      </c>
      <c r="I80" s="198" t="s">
        <v>409</v>
      </c>
      <c r="J80" s="198" t="s">
        <v>409</v>
      </c>
      <c r="K80" s="198" t="s">
        <v>409</v>
      </c>
      <c r="L80" s="198" t="s">
        <v>409</v>
      </c>
      <c r="M80" s="200">
        <v>3222.7</v>
      </c>
      <c r="N80" s="193" t="s">
        <v>409</v>
      </c>
      <c r="O80" s="194" t="s">
        <v>409</v>
      </c>
      <c r="P80" s="195" t="s">
        <v>409</v>
      </c>
    </row>
    <row r="81" spans="1:16" ht="63">
      <c r="A81" s="219" t="s">
        <v>3</v>
      </c>
      <c r="B81" s="197" t="s">
        <v>519</v>
      </c>
      <c r="C81" s="198" t="s">
        <v>409</v>
      </c>
      <c r="D81" s="198" t="s">
        <v>409</v>
      </c>
      <c r="E81" s="198" t="s">
        <v>409</v>
      </c>
      <c r="F81" s="199">
        <v>9000</v>
      </c>
      <c r="G81" s="198" t="s">
        <v>409</v>
      </c>
      <c r="H81" s="198" t="s">
        <v>409</v>
      </c>
      <c r="I81" s="198" t="s">
        <v>409</v>
      </c>
      <c r="J81" s="198" t="s">
        <v>409</v>
      </c>
      <c r="K81" s="198" t="s">
        <v>409</v>
      </c>
      <c r="L81" s="198" t="s">
        <v>409</v>
      </c>
      <c r="M81" s="200">
        <v>3222.7</v>
      </c>
      <c r="N81" s="193" t="s">
        <v>409</v>
      </c>
      <c r="O81" s="194" t="s">
        <v>409</v>
      </c>
      <c r="P81" s="195" t="s">
        <v>409</v>
      </c>
    </row>
    <row r="82" spans="1:16" ht="63">
      <c r="A82" s="219" t="s">
        <v>683</v>
      </c>
      <c r="B82" s="197" t="s">
        <v>644</v>
      </c>
      <c r="C82" s="198" t="s">
        <v>409</v>
      </c>
      <c r="D82" s="198" t="s">
        <v>409</v>
      </c>
      <c r="E82" s="198" t="s">
        <v>409</v>
      </c>
      <c r="F82" s="199" t="s">
        <v>409</v>
      </c>
      <c r="G82" s="198" t="s">
        <v>409</v>
      </c>
      <c r="H82" s="198" t="s">
        <v>409</v>
      </c>
      <c r="I82" s="198" t="s">
        <v>409</v>
      </c>
      <c r="J82" s="198" t="s">
        <v>409</v>
      </c>
      <c r="K82" s="198" t="s">
        <v>409</v>
      </c>
      <c r="L82" s="198" t="s">
        <v>409</v>
      </c>
      <c r="M82" s="200">
        <v>0.4</v>
      </c>
      <c r="N82" s="193" t="s">
        <v>409</v>
      </c>
      <c r="O82" s="194" t="s">
        <v>409</v>
      </c>
      <c r="P82" s="195" t="s">
        <v>409</v>
      </c>
    </row>
    <row r="83" spans="1:16" ht="63">
      <c r="A83" s="219" t="s">
        <v>4</v>
      </c>
      <c r="B83" s="197" t="s">
        <v>520</v>
      </c>
      <c r="C83" s="198" t="s">
        <v>409</v>
      </c>
      <c r="D83" s="198" t="s">
        <v>409</v>
      </c>
      <c r="E83" s="198" t="s">
        <v>409</v>
      </c>
      <c r="F83" s="199">
        <v>9000</v>
      </c>
      <c r="G83" s="198" t="s">
        <v>409</v>
      </c>
      <c r="H83" s="198" t="s">
        <v>409</v>
      </c>
      <c r="I83" s="198" t="s">
        <v>409</v>
      </c>
      <c r="J83" s="198" t="s">
        <v>409</v>
      </c>
      <c r="K83" s="198" t="s">
        <v>409</v>
      </c>
      <c r="L83" s="198" t="s">
        <v>409</v>
      </c>
      <c r="M83" s="200">
        <v>3222.3</v>
      </c>
      <c r="N83" s="193" t="s">
        <v>409</v>
      </c>
      <c r="O83" s="194" t="s">
        <v>409</v>
      </c>
      <c r="P83" s="195" t="s">
        <v>409</v>
      </c>
    </row>
    <row r="84" spans="1:16" ht="47.25">
      <c r="A84" s="219" t="s">
        <v>521</v>
      </c>
      <c r="B84" s="197" t="s">
        <v>522</v>
      </c>
      <c r="C84" s="198" t="s">
        <v>409</v>
      </c>
      <c r="D84" s="198" t="s">
        <v>409</v>
      </c>
      <c r="E84" s="198" t="s">
        <v>409</v>
      </c>
      <c r="F84" s="199">
        <v>4100</v>
      </c>
      <c r="G84" s="198" t="s">
        <v>409</v>
      </c>
      <c r="H84" s="198" t="s">
        <v>409</v>
      </c>
      <c r="I84" s="198" t="s">
        <v>409</v>
      </c>
      <c r="J84" s="198" t="s">
        <v>409</v>
      </c>
      <c r="K84" s="198" t="s">
        <v>409</v>
      </c>
      <c r="L84" s="198" t="s">
        <v>409</v>
      </c>
      <c r="M84" s="200">
        <v>716.5</v>
      </c>
      <c r="N84" s="193" t="s">
        <v>409</v>
      </c>
      <c r="O84" s="194" t="s">
        <v>409</v>
      </c>
      <c r="P84" s="195" t="s">
        <v>409</v>
      </c>
    </row>
    <row r="85" spans="1:16" ht="31.5">
      <c r="A85" s="219" t="s">
        <v>523</v>
      </c>
      <c r="B85" s="197" t="s">
        <v>524</v>
      </c>
      <c r="C85" s="198" t="s">
        <v>409</v>
      </c>
      <c r="D85" s="198" t="s">
        <v>409</v>
      </c>
      <c r="E85" s="198" t="s">
        <v>409</v>
      </c>
      <c r="F85" s="199">
        <v>4100</v>
      </c>
      <c r="G85" s="198" t="s">
        <v>409</v>
      </c>
      <c r="H85" s="198" t="s">
        <v>409</v>
      </c>
      <c r="I85" s="198" t="s">
        <v>409</v>
      </c>
      <c r="J85" s="198" t="s">
        <v>409</v>
      </c>
      <c r="K85" s="198" t="s">
        <v>409</v>
      </c>
      <c r="L85" s="198" t="s">
        <v>409</v>
      </c>
      <c r="M85" s="200">
        <v>716.5</v>
      </c>
      <c r="N85" s="193" t="s">
        <v>409</v>
      </c>
      <c r="O85" s="194" t="s">
        <v>409</v>
      </c>
      <c r="P85" s="195" t="s">
        <v>409</v>
      </c>
    </row>
    <row r="86" spans="1:16" ht="31.5">
      <c r="A86" s="219" t="s">
        <v>525</v>
      </c>
      <c r="B86" s="197" t="s">
        <v>526</v>
      </c>
      <c r="C86" s="198" t="s">
        <v>409</v>
      </c>
      <c r="D86" s="198" t="s">
        <v>409</v>
      </c>
      <c r="E86" s="198" t="s">
        <v>409</v>
      </c>
      <c r="F86" s="199">
        <v>4100</v>
      </c>
      <c r="G86" s="198" t="s">
        <v>409</v>
      </c>
      <c r="H86" s="198" t="s">
        <v>409</v>
      </c>
      <c r="I86" s="198" t="s">
        <v>409</v>
      </c>
      <c r="J86" s="198" t="s">
        <v>409</v>
      </c>
      <c r="K86" s="198" t="s">
        <v>409</v>
      </c>
      <c r="L86" s="198" t="s">
        <v>409</v>
      </c>
      <c r="M86" s="200">
        <v>716.5</v>
      </c>
      <c r="N86" s="193" t="s">
        <v>409</v>
      </c>
      <c r="O86" s="194" t="s">
        <v>409</v>
      </c>
      <c r="P86" s="195" t="s">
        <v>409</v>
      </c>
    </row>
    <row r="87" spans="1:17" ht="15.75">
      <c r="A87" s="219" t="s">
        <v>527</v>
      </c>
      <c r="B87" s="197" t="s">
        <v>528</v>
      </c>
      <c r="C87" s="198" t="s">
        <v>409</v>
      </c>
      <c r="D87" s="198" t="s">
        <v>409</v>
      </c>
      <c r="E87" s="198" t="s">
        <v>409</v>
      </c>
      <c r="F87" s="199">
        <v>3750</v>
      </c>
      <c r="G87" s="198" t="s">
        <v>409</v>
      </c>
      <c r="H87" s="198" t="s">
        <v>409</v>
      </c>
      <c r="I87" s="198" t="s">
        <v>409</v>
      </c>
      <c r="J87" s="198" t="s">
        <v>409</v>
      </c>
      <c r="K87" s="198" t="s">
        <v>409</v>
      </c>
      <c r="L87" s="198" t="s">
        <v>409</v>
      </c>
      <c r="M87" s="200">
        <v>1564.5</v>
      </c>
      <c r="N87" s="193" t="s">
        <v>409</v>
      </c>
      <c r="O87" s="194" t="s">
        <v>409</v>
      </c>
      <c r="P87" s="195" t="s">
        <v>409</v>
      </c>
      <c r="Q87" s="196"/>
    </row>
    <row r="88" spans="1:17" ht="15.75">
      <c r="A88" s="219" t="s">
        <v>530</v>
      </c>
      <c r="B88" s="197" t="s">
        <v>531</v>
      </c>
      <c r="C88" s="198" t="s">
        <v>409</v>
      </c>
      <c r="D88" s="198" t="s">
        <v>409</v>
      </c>
      <c r="E88" s="198" t="s">
        <v>409</v>
      </c>
      <c r="F88" s="199">
        <v>380</v>
      </c>
      <c r="G88" s="198" t="s">
        <v>409</v>
      </c>
      <c r="H88" s="198" t="s">
        <v>409</v>
      </c>
      <c r="I88" s="198" t="s">
        <v>409</v>
      </c>
      <c r="J88" s="198" t="s">
        <v>409</v>
      </c>
      <c r="K88" s="198" t="s">
        <v>409</v>
      </c>
      <c r="L88" s="198" t="s">
        <v>409</v>
      </c>
      <c r="M88" s="200">
        <v>152.7</v>
      </c>
      <c r="N88" s="193" t="s">
        <v>409</v>
      </c>
      <c r="O88" s="194" t="s">
        <v>409</v>
      </c>
      <c r="P88" s="195" t="s">
        <v>409</v>
      </c>
      <c r="Q88" s="196"/>
    </row>
    <row r="89" spans="1:16" ht="94.5">
      <c r="A89" s="219" t="s">
        <v>5</v>
      </c>
      <c r="B89" s="197" t="s">
        <v>532</v>
      </c>
      <c r="C89" s="198" t="s">
        <v>409</v>
      </c>
      <c r="D89" s="198" t="s">
        <v>409</v>
      </c>
      <c r="E89" s="198" t="s">
        <v>409</v>
      </c>
      <c r="F89" s="199">
        <v>270</v>
      </c>
      <c r="G89" s="198" t="s">
        <v>409</v>
      </c>
      <c r="H89" s="198" t="s">
        <v>409</v>
      </c>
      <c r="I89" s="198" t="s">
        <v>409</v>
      </c>
      <c r="J89" s="198" t="s">
        <v>409</v>
      </c>
      <c r="K89" s="198" t="s">
        <v>409</v>
      </c>
      <c r="L89" s="198" t="s">
        <v>409</v>
      </c>
      <c r="M89" s="200">
        <v>105.9</v>
      </c>
      <c r="N89" s="193" t="s">
        <v>409</v>
      </c>
      <c r="O89" s="194" t="s">
        <v>409</v>
      </c>
      <c r="P89" s="195" t="s">
        <v>409</v>
      </c>
    </row>
    <row r="90" spans="1:16" ht="47.25">
      <c r="A90" s="219" t="s">
        <v>533</v>
      </c>
      <c r="B90" s="197" t="s">
        <v>534</v>
      </c>
      <c r="C90" s="198" t="s">
        <v>409</v>
      </c>
      <c r="D90" s="198" t="s">
        <v>409</v>
      </c>
      <c r="E90" s="198" t="s">
        <v>409</v>
      </c>
      <c r="F90" s="199">
        <v>110</v>
      </c>
      <c r="G90" s="198" t="s">
        <v>409</v>
      </c>
      <c r="H90" s="198" t="s">
        <v>409</v>
      </c>
      <c r="I90" s="198" t="s">
        <v>409</v>
      </c>
      <c r="J90" s="198" t="s">
        <v>409</v>
      </c>
      <c r="K90" s="198" t="s">
        <v>409</v>
      </c>
      <c r="L90" s="198" t="s">
        <v>409</v>
      </c>
      <c r="M90" s="200">
        <v>46.8</v>
      </c>
      <c r="N90" s="193" t="s">
        <v>409</v>
      </c>
      <c r="O90" s="194" t="s">
        <v>409</v>
      </c>
      <c r="P90" s="195" t="s">
        <v>409</v>
      </c>
    </row>
    <row r="91" spans="1:16" ht="47.25">
      <c r="A91" s="219" t="s">
        <v>535</v>
      </c>
      <c r="B91" s="197" t="s">
        <v>536</v>
      </c>
      <c r="C91" s="198" t="s">
        <v>409</v>
      </c>
      <c r="D91" s="198" t="s">
        <v>409</v>
      </c>
      <c r="E91" s="198" t="s">
        <v>409</v>
      </c>
      <c r="F91" s="199">
        <v>25</v>
      </c>
      <c r="G91" s="198" t="s">
        <v>409</v>
      </c>
      <c r="H91" s="198" t="s">
        <v>409</v>
      </c>
      <c r="I91" s="198" t="s">
        <v>409</v>
      </c>
      <c r="J91" s="198" t="s">
        <v>409</v>
      </c>
      <c r="K91" s="198" t="s">
        <v>409</v>
      </c>
      <c r="L91" s="198" t="s">
        <v>409</v>
      </c>
      <c r="M91" s="200">
        <v>48</v>
      </c>
      <c r="N91" s="193" t="s">
        <v>409</v>
      </c>
      <c r="O91" s="194" t="s">
        <v>409</v>
      </c>
      <c r="P91" s="195" t="s">
        <v>409</v>
      </c>
    </row>
    <row r="92" spans="1:16" ht="31.5">
      <c r="A92" s="219" t="s">
        <v>537</v>
      </c>
      <c r="B92" s="197" t="s">
        <v>538</v>
      </c>
      <c r="C92" s="198" t="s">
        <v>409</v>
      </c>
      <c r="D92" s="198" t="s">
        <v>409</v>
      </c>
      <c r="E92" s="198" t="s">
        <v>409</v>
      </c>
      <c r="F92" s="199" t="s">
        <v>409</v>
      </c>
      <c r="G92" s="198" t="s">
        <v>409</v>
      </c>
      <c r="H92" s="198" t="s">
        <v>409</v>
      </c>
      <c r="I92" s="198" t="s">
        <v>409</v>
      </c>
      <c r="J92" s="198" t="s">
        <v>409</v>
      </c>
      <c r="K92" s="198" t="s">
        <v>409</v>
      </c>
      <c r="L92" s="198" t="s">
        <v>409</v>
      </c>
      <c r="M92" s="200">
        <v>34</v>
      </c>
      <c r="N92" s="193" t="s">
        <v>409</v>
      </c>
      <c r="O92" s="194" t="s">
        <v>409</v>
      </c>
      <c r="P92" s="195" t="s">
        <v>409</v>
      </c>
    </row>
    <row r="93" spans="1:16" ht="47.25">
      <c r="A93" s="219" t="s">
        <v>539</v>
      </c>
      <c r="B93" s="197" t="s">
        <v>540</v>
      </c>
      <c r="C93" s="198" t="s">
        <v>409</v>
      </c>
      <c r="D93" s="198" t="s">
        <v>409</v>
      </c>
      <c r="E93" s="198" t="s">
        <v>409</v>
      </c>
      <c r="F93" s="199" t="s">
        <v>409</v>
      </c>
      <c r="G93" s="198" t="s">
        <v>409</v>
      </c>
      <c r="H93" s="198" t="s">
        <v>409</v>
      </c>
      <c r="I93" s="198" t="s">
        <v>409</v>
      </c>
      <c r="J93" s="198" t="s">
        <v>409</v>
      </c>
      <c r="K93" s="198" t="s">
        <v>409</v>
      </c>
      <c r="L93" s="198" t="s">
        <v>409</v>
      </c>
      <c r="M93" s="200">
        <v>34</v>
      </c>
      <c r="N93" s="193" t="s">
        <v>409</v>
      </c>
      <c r="O93" s="194" t="s">
        <v>409</v>
      </c>
      <c r="P93" s="195" t="s">
        <v>409</v>
      </c>
    </row>
    <row r="94" spans="1:16" ht="78.75">
      <c r="A94" s="219" t="s">
        <v>15</v>
      </c>
      <c r="B94" s="197" t="s">
        <v>541</v>
      </c>
      <c r="C94" s="198" t="s">
        <v>409</v>
      </c>
      <c r="D94" s="198" t="s">
        <v>409</v>
      </c>
      <c r="E94" s="198" t="s">
        <v>409</v>
      </c>
      <c r="F94" s="199">
        <v>60</v>
      </c>
      <c r="G94" s="198" t="s">
        <v>409</v>
      </c>
      <c r="H94" s="198" t="s">
        <v>409</v>
      </c>
      <c r="I94" s="198" t="s">
        <v>409</v>
      </c>
      <c r="J94" s="198" t="s">
        <v>409</v>
      </c>
      <c r="K94" s="198" t="s">
        <v>409</v>
      </c>
      <c r="L94" s="198" t="s">
        <v>409</v>
      </c>
      <c r="M94" s="200">
        <v>1</v>
      </c>
      <c r="N94" s="193" t="s">
        <v>409</v>
      </c>
      <c r="O94" s="194" t="s">
        <v>409</v>
      </c>
      <c r="P94" s="195" t="s">
        <v>409</v>
      </c>
    </row>
    <row r="95" spans="1:16" ht="15.75">
      <c r="A95" s="219" t="s">
        <v>542</v>
      </c>
      <c r="B95" s="197" t="s">
        <v>543</v>
      </c>
      <c r="C95" s="198" t="s">
        <v>409</v>
      </c>
      <c r="D95" s="198" t="s">
        <v>409</v>
      </c>
      <c r="E95" s="198" t="s">
        <v>409</v>
      </c>
      <c r="F95" s="199">
        <v>60</v>
      </c>
      <c r="G95" s="198" t="s">
        <v>409</v>
      </c>
      <c r="H95" s="198" t="s">
        <v>409</v>
      </c>
      <c r="I95" s="198" t="s">
        <v>409</v>
      </c>
      <c r="J95" s="198" t="s">
        <v>409</v>
      </c>
      <c r="K95" s="198" t="s">
        <v>409</v>
      </c>
      <c r="L95" s="198" t="s">
        <v>409</v>
      </c>
      <c r="M95" s="200">
        <v>1</v>
      </c>
      <c r="N95" s="193" t="s">
        <v>409</v>
      </c>
      <c r="O95" s="194" t="s">
        <v>409</v>
      </c>
      <c r="P95" s="195" t="s">
        <v>409</v>
      </c>
    </row>
    <row r="96" spans="1:16" ht="47.25">
      <c r="A96" s="219" t="s">
        <v>544</v>
      </c>
      <c r="B96" s="197" t="s">
        <v>545</v>
      </c>
      <c r="C96" s="198" t="s">
        <v>409</v>
      </c>
      <c r="D96" s="198" t="s">
        <v>409</v>
      </c>
      <c r="E96" s="198" t="s">
        <v>409</v>
      </c>
      <c r="F96" s="199">
        <v>130</v>
      </c>
      <c r="G96" s="198" t="s">
        <v>409</v>
      </c>
      <c r="H96" s="198" t="s">
        <v>409</v>
      </c>
      <c r="I96" s="198" t="s">
        <v>409</v>
      </c>
      <c r="J96" s="198" t="s">
        <v>409</v>
      </c>
      <c r="K96" s="198" t="s">
        <v>409</v>
      </c>
      <c r="L96" s="198" t="s">
        <v>409</v>
      </c>
      <c r="M96" s="200">
        <v>4</v>
      </c>
      <c r="N96" s="193" t="s">
        <v>409</v>
      </c>
      <c r="O96" s="194" t="s">
        <v>409</v>
      </c>
      <c r="P96" s="195" t="s">
        <v>409</v>
      </c>
    </row>
    <row r="97" spans="1:16" ht="15.75">
      <c r="A97" s="219" t="s">
        <v>645</v>
      </c>
      <c r="B97" s="197" t="s">
        <v>646</v>
      </c>
      <c r="C97" s="198" t="s">
        <v>409</v>
      </c>
      <c r="D97" s="198" t="s">
        <v>409</v>
      </c>
      <c r="E97" s="198" t="s">
        <v>409</v>
      </c>
      <c r="F97" s="199" t="s">
        <v>409</v>
      </c>
      <c r="G97" s="198" t="s">
        <v>409</v>
      </c>
      <c r="H97" s="198" t="s">
        <v>409</v>
      </c>
      <c r="I97" s="198" t="s">
        <v>409</v>
      </c>
      <c r="J97" s="198" t="s">
        <v>409</v>
      </c>
      <c r="K97" s="198" t="s">
        <v>409</v>
      </c>
      <c r="L97" s="198" t="s">
        <v>409</v>
      </c>
      <c r="M97" s="200">
        <v>19</v>
      </c>
      <c r="N97" s="193" t="s">
        <v>409</v>
      </c>
      <c r="O97" s="194" t="s">
        <v>409</v>
      </c>
      <c r="P97" s="195" t="s">
        <v>409</v>
      </c>
    </row>
    <row r="98" spans="1:16" ht="31.5">
      <c r="A98" s="219" t="s">
        <v>647</v>
      </c>
      <c r="B98" s="197" t="s">
        <v>648</v>
      </c>
      <c r="C98" s="198" t="s">
        <v>409</v>
      </c>
      <c r="D98" s="198" t="s">
        <v>409</v>
      </c>
      <c r="E98" s="198" t="s">
        <v>409</v>
      </c>
      <c r="F98" s="199" t="s">
        <v>409</v>
      </c>
      <c r="G98" s="198" t="s">
        <v>409</v>
      </c>
      <c r="H98" s="198" t="s">
        <v>409</v>
      </c>
      <c r="I98" s="198" t="s">
        <v>409</v>
      </c>
      <c r="J98" s="198" t="s">
        <v>409</v>
      </c>
      <c r="K98" s="198" t="s">
        <v>409</v>
      </c>
      <c r="L98" s="198" t="s">
        <v>409</v>
      </c>
      <c r="M98" s="200">
        <v>19</v>
      </c>
      <c r="N98" s="193" t="s">
        <v>409</v>
      </c>
      <c r="O98" s="194" t="s">
        <v>409</v>
      </c>
      <c r="P98" s="195" t="s">
        <v>409</v>
      </c>
    </row>
    <row r="99" spans="1:16" ht="47.25">
      <c r="A99" s="219" t="s">
        <v>649</v>
      </c>
      <c r="B99" s="197" t="s">
        <v>650</v>
      </c>
      <c r="C99" s="198" t="s">
        <v>409</v>
      </c>
      <c r="D99" s="198" t="s">
        <v>409</v>
      </c>
      <c r="E99" s="198" t="s">
        <v>409</v>
      </c>
      <c r="F99" s="199" t="s">
        <v>409</v>
      </c>
      <c r="G99" s="198" t="s">
        <v>409</v>
      </c>
      <c r="H99" s="198" t="s">
        <v>409</v>
      </c>
      <c r="I99" s="198" t="s">
        <v>409</v>
      </c>
      <c r="J99" s="198" t="s">
        <v>409</v>
      </c>
      <c r="K99" s="198" t="s">
        <v>409</v>
      </c>
      <c r="L99" s="198" t="s">
        <v>409</v>
      </c>
      <c r="M99" s="200">
        <v>19</v>
      </c>
      <c r="N99" s="193" t="s">
        <v>409</v>
      </c>
      <c r="O99" s="194" t="s">
        <v>409</v>
      </c>
      <c r="P99" s="195" t="s">
        <v>409</v>
      </c>
    </row>
    <row r="100" spans="1:16" ht="31.5">
      <c r="A100" s="219" t="s">
        <v>546</v>
      </c>
      <c r="B100" s="197" t="s">
        <v>547</v>
      </c>
      <c r="C100" s="198" t="s">
        <v>409</v>
      </c>
      <c r="D100" s="198" t="s">
        <v>409</v>
      </c>
      <c r="E100" s="198" t="s">
        <v>409</v>
      </c>
      <c r="F100" s="199">
        <v>120</v>
      </c>
      <c r="G100" s="198" t="s">
        <v>409</v>
      </c>
      <c r="H100" s="198" t="s">
        <v>409</v>
      </c>
      <c r="I100" s="198" t="s">
        <v>409</v>
      </c>
      <c r="J100" s="198" t="s">
        <v>409</v>
      </c>
      <c r="K100" s="198" t="s">
        <v>409</v>
      </c>
      <c r="L100" s="198" t="s">
        <v>409</v>
      </c>
      <c r="M100" s="200">
        <v>34.6</v>
      </c>
      <c r="N100" s="193" t="s">
        <v>409</v>
      </c>
      <c r="O100" s="194" t="s">
        <v>409</v>
      </c>
      <c r="P100" s="195" t="s">
        <v>409</v>
      </c>
    </row>
    <row r="101" spans="1:16" ht="47.25">
      <c r="A101" s="219" t="s">
        <v>548</v>
      </c>
      <c r="B101" s="197" t="s">
        <v>549</v>
      </c>
      <c r="C101" s="198" t="s">
        <v>409</v>
      </c>
      <c r="D101" s="198" t="s">
        <v>409</v>
      </c>
      <c r="E101" s="198" t="s">
        <v>409</v>
      </c>
      <c r="F101" s="199">
        <v>120</v>
      </c>
      <c r="G101" s="198" t="s">
        <v>409</v>
      </c>
      <c r="H101" s="198" t="s">
        <v>409</v>
      </c>
      <c r="I101" s="198" t="s">
        <v>409</v>
      </c>
      <c r="J101" s="198" t="s">
        <v>409</v>
      </c>
      <c r="K101" s="198" t="s">
        <v>409</v>
      </c>
      <c r="L101" s="198" t="s">
        <v>409</v>
      </c>
      <c r="M101" s="200">
        <v>34.6</v>
      </c>
      <c r="N101" s="193" t="s">
        <v>409</v>
      </c>
      <c r="O101" s="194" t="s">
        <v>409</v>
      </c>
      <c r="P101" s="195" t="s">
        <v>409</v>
      </c>
    </row>
    <row r="102" spans="1:16" ht="31.5">
      <c r="A102" s="219" t="s">
        <v>550</v>
      </c>
      <c r="B102" s="197" t="s">
        <v>551</v>
      </c>
      <c r="C102" s="198" t="s">
        <v>409</v>
      </c>
      <c r="D102" s="198" t="s">
        <v>409</v>
      </c>
      <c r="E102" s="198" t="s">
        <v>409</v>
      </c>
      <c r="F102" s="199">
        <v>3035</v>
      </c>
      <c r="G102" s="198" t="s">
        <v>409</v>
      </c>
      <c r="H102" s="198" t="s">
        <v>409</v>
      </c>
      <c r="I102" s="198" t="s">
        <v>409</v>
      </c>
      <c r="J102" s="198" t="s">
        <v>409</v>
      </c>
      <c r="K102" s="198" t="s">
        <v>409</v>
      </c>
      <c r="L102" s="198" t="s">
        <v>409</v>
      </c>
      <c r="M102" s="200">
        <v>1271.2</v>
      </c>
      <c r="N102" s="193" t="s">
        <v>409</v>
      </c>
      <c r="O102" s="194" t="s">
        <v>409</v>
      </c>
      <c r="P102" s="195" t="s">
        <v>409</v>
      </c>
    </row>
    <row r="103" spans="1:16" ht="31.5">
      <c r="A103" s="219" t="s">
        <v>552</v>
      </c>
      <c r="B103" s="197" t="s">
        <v>553</v>
      </c>
      <c r="C103" s="198" t="s">
        <v>409</v>
      </c>
      <c r="D103" s="198" t="s">
        <v>409</v>
      </c>
      <c r="E103" s="198" t="s">
        <v>409</v>
      </c>
      <c r="F103" s="199">
        <v>3035</v>
      </c>
      <c r="G103" s="198" t="s">
        <v>409</v>
      </c>
      <c r="H103" s="198" t="s">
        <v>409</v>
      </c>
      <c r="I103" s="198" t="s">
        <v>409</v>
      </c>
      <c r="J103" s="198" t="s">
        <v>409</v>
      </c>
      <c r="K103" s="198" t="s">
        <v>409</v>
      </c>
      <c r="L103" s="198" t="s">
        <v>409</v>
      </c>
      <c r="M103" s="200">
        <v>1271.2</v>
      </c>
      <c r="N103" s="193" t="s">
        <v>409</v>
      </c>
      <c r="O103" s="194" t="s">
        <v>409</v>
      </c>
      <c r="P103" s="195" t="s">
        <v>409</v>
      </c>
    </row>
    <row r="104" spans="1:16" ht="15.75">
      <c r="A104" s="219" t="s">
        <v>554</v>
      </c>
      <c r="B104" s="197" t="s">
        <v>555</v>
      </c>
      <c r="C104" s="198" t="s">
        <v>409</v>
      </c>
      <c r="D104" s="198" t="s">
        <v>409</v>
      </c>
      <c r="E104" s="198" t="s">
        <v>409</v>
      </c>
      <c r="F104" s="199" t="s">
        <v>409</v>
      </c>
      <c r="G104" s="198" t="s">
        <v>409</v>
      </c>
      <c r="H104" s="198" t="s">
        <v>409</v>
      </c>
      <c r="I104" s="198" t="s">
        <v>409</v>
      </c>
      <c r="J104" s="198" t="s">
        <v>409</v>
      </c>
      <c r="K104" s="198" t="s">
        <v>409</v>
      </c>
      <c r="L104" s="198" t="s">
        <v>409</v>
      </c>
      <c r="M104" s="200">
        <v>193.7</v>
      </c>
      <c r="N104" s="193" t="s">
        <v>409</v>
      </c>
      <c r="O104" s="194" t="s">
        <v>409</v>
      </c>
      <c r="P104" s="195" t="s">
        <v>409</v>
      </c>
    </row>
    <row r="105" spans="1:16" ht="15.75">
      <c r="A105" s="219" t="s">
        <v>556</v>
      </c>
      <c r="B105" s="197" t="s">
        <v>557</v>
      </c>
      <c r="C105" s="198" t="s">
        <v>409</v>
      </c>
      <c r="D105" s="198" t="s">
        <v>409</v>
      </c>
      <c r="E105" s="198" t="s">
        <v>409</v>
      </c>
      <c r="F105" s="199" t="s">
        <v>409</v>
      </c>
      <c r="G105" s="198" t="s">
        <v>409</v>
      </c>
      <c r="H105" s="198" t="s">
        <v>409</v>
      </c>
      <c r="I105" s="198" t="s">
        <v>409</v>
      </c>
      <c r="J105" s="198" t="s">
        <v>409</v>
      </c>
      <c r="K105" s="198" t="s">
        <v>409</v>
      </c>
      <c r="L105" s="198" t="s">
        <v>409</v>
      </c>
      <c r="M105" s="200">
        <v>193.7</v>
      </c>
      <c r="N105" s="193" t="s">
        <v>409</v>
      </c>
      <c r="O105" s="194" t="s">
        <v>409</v>
      </c>
      <c r="P105" s="195" t="s">
        <v>409</v>
      </c>
    </row>
    <row r="106" spans="1:16" ht="15.75">
      <c r="A106" s="219" t="s">
        <v>558</v>
      </c>
      <c r="B106" s="197" t="s">
        <v>559</v>
      </c>
      <c r="C106" s="198" t="s">
        <v>409</v>
      </c>
      <c r="D106" s="198" t="s">
        <v>409</v>
      </c>
      <c r="E106" s="198" t="s">
        <v>409</v>
      </c>
      <c r="F106" s="199" t="s">
        <v>409</v>
      </c>
      <c r="G106" s="198" t="s">
        <v>409</v>
      </c>
      <c r="H106" s="198" t="s">
        <v>409</v>
      </c>
      <c r="I106" s="198" t="s">
        <v>409</v>
      </c>
      <c r="J106" s="198" t="s">
        <v>409</v>
      </c>
      <c r="K106" s="198" t="s">
        <v>409</v>
      </c>
      <c r="L106" s="198" t="s">
        <v>409</v>
      </c>
      <c r="M106" s="200">
        <v>193.7</v>
      </c>
      <c r="N106" s="193" t="s">
        <v>409</v>
      </c>
      <c r="O106" s="194" t="s">
        <v>409</v>
      </c>
      <c r="P106" s="195" t="s">
        <v>409</v>
      </c>
    </row>
    <row r="107" spans="1:17" ht="15.75">
      <c r="A107" s="219" t="s">
        <v>560</v>
      </c>
      <c r="B107" s="197" t="s">
        <v>561</v>
      </c>
      <c r="C107" s="198" t="s">
        <v>409</v>
      </c>
      <c r="D107" s="198" t="s">
        <v>409</v>
      </c>
      <c r="E107" s="198" t="s">
        <v>409</v>
      </c>
      <c r="F107" s="199">
        <v>368171.1</v>
      </c>
      <c r="G107" s="198" t="s">
        <v>409</v>
      </c>
      <c r="H107" s="198" t="s">
        <v>409</v>
      </c>
      <c r="I107" s="198" t="s">
        <v>409</v>
      </c>
      <c r="J107" s="198" t="s">
        <v>409</v>
      </c>
      <c r="K107" s="198" t="s">
        <v>409</v>
      </c>
      <c r="L107" s="198" t="s">
        <v>409</v>
      </c>
      <c r="M107" s="200">
        <v>191610</v>
      </c>
      <c r="N107" s="193" t="s">
        <v>409</v>
      </c>
      <c r="O107" s="194" t="s">
        <v>409</v>
      </c>
      <c r="P107" s="195" t="s">
        <v>409</v>
      </c>
      <c r="Q107" s="196"/>
    </row>
    <row r="108" spans="1:17" ht="31.5">
      <c r="A108" s="219" t="s">
        <v>562</v>
      </c>
      <c r="B108" s="197" t="s">
        <v>563</v>
      </c>
      <c r="C108" s="198" t="s">
        <v>409</v>
      </c>
      <c r="D108" s="198" t="s">
        <v>409</v>
      </c>
      <c r="E108" s="198" t="s">
        <v>409</v>
      </c>
      <c r="F108" s="199">
        <v>360236.1</v>
      </c>
      <c r="G108" s="198" t="s">
        <v>409</v>
      </c>
      <c r="H108" s="198" t="s">
        <v>409</v>
      </c>
      <c r="I108" s="198" t="s">
        <v>409</v>
      </c>
      <c r="J108" s="198" t="s">
        <v>409</v>
      </c>
      <c r="K108" s="198" t="s">
        <v>409</v>
      </c>
      <c r="L108" s="198" t="s">
        <v>409</v>
      </c>
      <c r="M108" s="200">
        <v>196325.5</v>
      </c>
      <c r="N108" s="193" t="s">
        <v>409</v>
      </c>
      <c r="O108" s="194" t="s">
        <v>409</v>
      </c>
      <c r="P108" s="195" t="s">
        <v>409</v>
      </c>
      <c r="Q108" s="196"/>
    </row>
    <row r="109" spans="1:16" ht="15.75">
      <c r="A109" s="219" t="s">
        <v>651</v>
      </c>
      <c r="B109" s="197" t="s">
        <v>652</v>
      </c>
      <c r="C109" s="198" t="s">
        <v>409</v>
      </c>
      <c r="D109" s="198" t="s">
        <v>409</v>
      </c>
      <c r="E109" s="198" t="s">
        <v>409</v>
      </c>
      <c r="F109" s="199">
        <v>3500</v>
      </c>
      <c r="G109" s="198" t="s">
        <v>409</v>
      </c>
      <c r="H109" s="198" t="s">
        <v>409</v>
      </c>
      <c r="I109" s="198" t="s">
        <v>409</v>
      </c>
      <c r="J109" s="198" t="s">
        <v>409</v>
      </c>
      <c r="K109" s="198" t="s">
        <v>409</v>
      </c>
      <c r="L109" s="198" t="s">
        <v>409</v>
      </c>
      <c r="M109" s="200">
        <v>3250</v>
      </c>
      <c r="N109" s="193" t="s">
        <v>409</v>
      </c>
      <c r="O109" s="194" t="s">
        <v>409</v>
      </c>
      <c r="P109" s="195" t="s">
        <v>409</v>
      </c>
    </row>
    <row r="110" spans="1:16" ht="15.75">
      <c r="A110" s="219" t="s">
        <v>653</v>
      </c>
      <c r="B110" s="197" t="s">
        <v>654</v>
      </c>
      <c r="C110" s="198" t="s">
        <v>409</v>
      </c>
      <c r="D110" s="198" t="s">
        <v>409</v>
      </c>
      <c r="E110" s="198" t="s">
        <v>409</v>
      </c>
      <c r="F110" s="199">
        <v>3500</v>
      </c>
      <c r="G110" s="198" t="s">
        <v>409</v>
      </c>
      <c r="H110" s="198" t="s">
        <v>409</v>
      </c>
      <c r="I110" s="198" t="s">
        <v>409</v>
      </c>
      <c r="J110" s="198" t="s">
        <v>409</v>
      </c>
      <c r="K110" s="198" t="s">
        <v>409</v>
      </c>
      <c r="L110" s="198" t="s">
        <v>409</v>
      </c>
      <c r="M110" s="200">
        <v>3250</v>
      </c>
      <c r="N110" s="193" t="s">
        <v>409</v>
      </c>
      <c r="O110" s="194" t="s">
        <v>409</v>
      </c>
      <c r="P110" s="195" t="s">
        <v>409</v>
      </c>
    </row>
    <row r="111" spans="1:16" ht="31.5">
      <c r="A111" s="219" t="s">
        <v>655</v>
      </c>
      <c r="B111" s="197" t="s">
        <v>656</v>
      </c>
      <c r="C111" s="198" t="s">
        <v>409</v>
      </c>
      <c r="D111" s="198" t="s">
        <v>409</v>
      </c>
      <c r="E111" s="198" t="s">
        <v>409</v>
      </c>
      <c r="F111" s="199">
        <v>3500</v>
      </c>
      <c r="G111" s="198" t="s">
        <v>409</v>
      </c>
      <c r="H111" s="198" t="s">
        <v>409</v>
      </c>
      <c r="I111" s="198" t="s">
        <v>409</v>
      </c>
      <c r="J111" s="198" t="s">
        <v>409</v>
      </c>
      <c r="K111" s="198" t="s">
        <v>409</v>
      </c>
      <c r="L111" s="198" t="s">
        <v>409</v>
      </c>
      <c r="M111" s="200">
        <v>3250</v>
      </c>
      <c r="N111" s="193" t="s">
        <v>409</v>
      </c>
      <c r="O111" s="194" t="s">
        <v>409</v>
      </c>
      <c r="P111" s="195" t="s">
        <v>409</v>
      </c>
    </row>
    <row r="112" spans="1:17" ht="31.5">
      <c r="A112" s="219" t="s">
        <v>564</v>
      </c>
      <c r="B112" s="197" t="s">
        <v>565</v>
      </c>
      <c r="C112" s="198" t="s">
        <v>409</v>
      </c>
      <c r="D112" s="198" t="s">
        <v>409</v>
      </c>
      <c r="E112" s="198" t="s">
        <v>409</v>
      </c>
      <c r="F112" s="199">
        <v>66268.1</v>
      </c>
      <c r="G112" s="198" t="s">
        <v>409</v>
      </c>
      <c r="H112" s="198" t="s">
        <v>409</v>
      </c>
      <c r="I112" s="198" t="s">
        <v>409</v>
      </c>
      <c r="J112" s="198" t="s">
        <v>409</v>
      </c>
      <c r="K112" s="198" t="s">
        <v>409</v>
      </c>
      <c r="L112" s="198" t="s">
        <v>409</v>
      </c>
      <c r="M112" s="200">
        <v>11996.6</v>
      </c>
      <c r="N112" s="193" t="s">
        <v>409</v>
      </c>
      <c r="O112" s="194" t="s">
        <v>409</v>
      </c>
      <c r="P112" s="195" t="s">
        <v>409</v>
      </c>
      <c r="Q112" s="196"/>
    </row>
    <row r="113" spans="1:16" ht="31.5">
      <c r="A113" s="219" t="s">
        <v>657</v>
      </c>
      <c r="B113" s="197" t="s">
        <v>658</v>
      </c>
      <c r="C113" s="198" t="s">
        <v>409</v>
      </c>
      <c r="D113" s="198" t="s">
        <v>409</v>
      </c>
      <c r="E113" s="198" t="s">
        <v>409</v>
      </c>
      <c r="F113" s="199">
        <v>1252</v>
      </c>
      <c r="G113" s="198" t="s">
        <v>409</v>
      </c>
      <c r="H113" s="198" t="s">
        <v>409</v>
      </c>
      <c r="I113" s="198" t="s">
        <v>409</v>
      </c>
      <c r="J113" s="198" t="s">
        <v>409</v>
      </c>
      <c r="K113" s="198" t="s">
        <v>409</v>
      </c>
      <c r="L113" s="198" t="s">
        <v>409</v>
      </c>
      <c r="M113" s="200">
        <v>1252</v>
      </c>
      <c r="N113" s="193" t="s">
        <v>409</v>
      </c>
      <c r="O113" s="194" t="s">
        <v>409</v>
      </c>
      <c r="P113" s="195" t="s">
        <v>409</v>
      </c>
    </row>
    <row r="114" spans="1:16" ht="31.5">
      <c r="A114" s="219" t="s">
        <v>659</v>
      </c>
      <c r="B114" s="197" t="s">
        <v>660</v>
      </c>
      <c r="C114" s="198" t="s">
        <v>409</v>
      </c>
      <c r="D114" s="198" t="s">
        <v>409</v>
      </c>
      <c r="E114" s="198" t="s">
        <v>409</v>
      </c>
      <c r="F114" s="199">
        <v>1252</v>
      </c>
      <c r="G114" s="198" t="s">
        <v>409</v>
      </c>
      <c r="H114" s="198" t="s">
        <v>409</v>
      </c>
      <c r="I114" s="198" t="s">
        <v>409</v>
      </c>
      <c r="J114" s="198" t="s">
        <v>409</v>
      </c>
      <c r="K114" s="198" t="s">
        <v>409</v>
      </c>
      <c r="L114" s="198" t="s">
        <v>409</v>
      </c>
      <c r="M114" s="200">
        <v>1252</v>
      </c>
      <c r="N114" s="193" t="s">
        <v>409</v>
      </c>
      <c r="O114" s="194" t="s">
        <v>409</v>
      </c>
      <c r="P114" s="195" t="s">
        <v>409</v>
      </c>
    </row>
    <row r="115" spans="1:16" ht="31.5">
      <c r="A115" s="219" t="s">
        <v>566</v>
      </c>
      <c r="B115" s="197" t="s">
        <v>567</v>
      </c>
      <c r="C115" s="198" t="s">
        <v>409</v>
      </c>
      <c r="D115" s="198" t="s">
        <v>409</v>
      </c>
      <c r="E115" s="198" t="s">
        <v>409</v>
      </c>
      <c r="F115" s="199">
        <v>3590</v>
      </c>
      <c r="G115" s="198" t="s">
        <v>409</v>
      </c>
      <c r="H115" s="198" t="s">
        <v>409</v>
      </c>
      <c r="I115" s="198" t="s">
        <v>409</v>
      </c>
      <c r="J115" s="198" t="s">
        <v>409</v>
      </c>
      <c r="K115" s="198" t="s">
        <v>409</v>
      </c>
      <c r="L115" s="198" t="s">
        <v>409</v>
      </c>
      <c r="M115" s="200">
        <v>2526.3</v>
      </c>
      <c r="N115" s="193" t="s">
        <v>409</v>
      </c>
      <c r="O115" s="194" t="s">
        <v>409</v>
      </c>
      <c r="P115" s="195" t="s">
        <v>409</v>
      </c>
    </row>
    <row r="116" spans="1:16" ht="31.5">
      <c r="A116" s="219" t="s">
        <v>568</v>
      </c>
      <c r="B116" s="197" t="s">
        <v>569</v>
      </c>
      <c r="C116" s="198" t="s">
        <v>409</v>
      </c>
      <c r="D116" s="198" t="s">
        <v>409</v>
      </c>
      <c r="E116" s="198" t="s">
        <v>409</v>
      </c>
      <c r="F116" s="199">
        <v>3590</v>
      </c>
      <c r="G116" s="198" t="s">
        <v>409</v>
      </c>
      <c r="H116" s="198" t="s">
        <v>409</v>
      </c>
      <c r="I116" s="198" t="s">
        <v>409</v>
      </c>
      <c r="J116" s="198" t="s">
        <v>409</v>
      </c>
      <c r="K116" s="198" t="s">
        <v>409</v>
      </c>
      <c r="L116" s="198" t="s">
        <v>409</v>
      </c>
      <c r="M116" s="200">
        <v>2526.3</v>
      </c>
      <c r="N116" s="193" t="s">
        <v>409</v>
      </c>
      <c r="O116" s="194" t="s">
        <v>409</v>
      </c>
      <c r="P116" s="195" t="s">
        <v>409</v>
      </c>
    </row>
    <row r="117" spans="1:16" ht="47.25">
      <c r="A117" s="219" t="s">
        <v>661</v>
      </c>
      <c r="B117" s="197" t="s">
        <v>662</v>
      </c>
      <c r="C117" s="198" t="s">
        <v>409</v>
      </c>
      <c r="D117" s="198" t="s">
        <v>409</v>
      </c>
      <c r="E117" s="198" t="s">
        <v>409</v>
      </c>
      <c r="F117" s="199">
        <v>3251</v>
      </c>
      <c r="G117" s="198" t="s">
        <v>409</v>
      </c>
      <c r="H117" s="198" t="s">
        <v>409</v>
      </c>
      <c r="I117" s="198" t="s">
        <v>409</v>
      </c>
      <c r="J117" s="198" t="s">
        <v>409</v>
      </c>
      <c r="K117" s="198" t="s">
        <v>409</v>
      </c>
      <c r="L117" s="198" t="s">
        <v>409</v>
      </c>
      <c r="M117" s="200" t="s">
        <v>409</v>
      </c>
      <c r="N117" s="193" t="s">
        <v>409</v>
      </c>
      <c r="O117" s="194" t="s">
        <v>409</v>
      </c>
      <c r="P117" s="195" t="s">
        <v>409</v>
      </c>
    </row>
    <row r="118" spans="1:16" ht="31.5">
      <c r="A118" s="219" t="s">
        <v>663</v>
      </c>
      <c r="B118" s="197" t="s">
        <v>664</v>
      </c>
      <c r="C118" s="198" t="s">
        <v>409</v>
      </c>
      <c r="D118" s="198" t="s">
        <v>409</v>
      </c>
      <c r="E118" s="198" t="s">
        <v>409</v>
      </c>
      <c r="F118" s="199">
        <v>3251</v>
      </c>
      <c r="G118" s="198" t="s">
        <v>409</v>
      </c>
      <c r="H118" s="198" t="s">
        <v>409</v>
      </c>
      <c r="I118" s="198" t="s">
        <v>409</v>
      </c>
      <c r="J118" s="198" t="s">
        <v>409</v>
      </c>
      <c r="K118" s="198" t="s">
        <v>409</v>
      </c>
      <c r="L118" s="198" t="s">
        <v>409</v>
      </c>
      <c r="M118" s="200" t="s">
        <v>409</v>
      </c>
      <c r="N118" s="193" t="s">
        <v>409</v>
      </c>
      <c r="O118" s="194" t="s">
        <v>409</v>
      </c>
      <c r="P118" s="195" t="s">
        <v>409</v>
      </c>
    </row>
    <row r="119" spans="1:16" ht="31.5">
      <c r="A119" s="219" t="s">
        <v>665</v>
      </c>
      <c r="B119" s="197" t="s">
        <v>666</v>
      </c>
      <c r="C119" s="198" t="s">
        <v>409</v>
      </c>
      <c r="D119" s="198" t="s">
        <v>409</v>
      </c>
      <c r="E119" s="198" t="s">
        <v>409</v>
      </c>
      <c r="F119" s="199">
        <v>29904.1</v>
      </c>
      <c r="G119" s="198" t="s">
        <v>409</v>
      </c>
      <c r="H119" s="198" t="s">
        <v>409</v>
      </c>
      <c r="I119" s="198" t="s">
        <v>409</v>
      </c>
      <c r="J119" s="198" t="s">
        <v>409</v>
      </c>
      <c r="K119" s="198" t="s">
        <v>409</v>
      </c>
      <c r="L119" s="198" t="s">
        <v>409</v>
      </c>
      <c r="M119" s="200">
        <v>5698</v>
      </c>
      <c r="N119" s="193" t="s">
        <v>409</v>
      </c>
      <c r="O119" s="194" t="s">
        <v>409</v>
      </c>
      <c r="P119" s="195" t="s">
        <v>409</v>
      </c>
    </row>
    <row r="120" spans="1:16" ht="31.5">
      <c r="A120" s="219" t="s">
        <v>667</v>
      </c>
      <c r="B120" s="197" t="s">
        <v>668</v>
      </c>
      <c r="C120" s="198" t="s">
        <v>409</v>
      </c>
      <c r="D120" s="198" t="s">
        <v>409</v>
      </c>
      <c r="E120" s="198" t="s">
        <v>409</v>
      </c>
      <c r="F120" s="199">
        <v>29904.1</v>
      </c>
      <c r="G120" s="198" t="s">
        <v>409</v>
      </c>
      <c r="H120" s="198" t="s">
        <v>409</v>
      </c>
      <c r="I120" s="198" t="s">
        <v>409</v>
      </c>
      <c r="J120" s="198" t="s">
        <v>409</v>
      </c>
      <c r="K120" s="198" t="s">
        <v>409</v>
      </c>
      <c r="L120" s="198" t="s">
        <v>409</v>
      </c>
      <c r="M120" s="200">
        <v>5698</v>
      </c>
      <c r="N120" s="193" t="s">
        <v>409</v>
      </c>
      <c r="O120" s="194" t="s">
        <v>409</v>
      </c>
      <c r="P120" s="195" t="s">
        <v>409</v>
      </c>
    </row>
    <row r="121" spans="1:16" ht="78.75">
      <c r="A121" s="219" t="s">
        <v>684</v>
      </c>
      <c r="B121" s="197" t="s">
        <v>669</v>
      </c>
      <c r="C121" s="198" t="s">
        <v>409</v>
      </c>
      <c r="D121" s="198" t="s">
        <v>409</v>
      </c>
      <c r="E121" s="198" t="s">
        <v>409</v>
      </c>
      <c r="F121" s="199">
        <v>6805</v>
      </c>
      <c r="G121" s="198" t="s">
        <v>409</v>
      </c>
      <c r="H121" s="198" t="s">
        <v>409</v>
      </c>
      <c r="I121" s="198" t="s">
        <v>409</v>
      </c>
      <c r="J121" s="198" t="s">
        <v>409</v>
      </c>
      <c r="K121" s="198" t="s">
        <v>409</v>
      </c>
      <c r="L121" s="198" t="s">
        <v>409</v>
      </c>
      <c r="M121" s="200" t="s">
        <v>409</v>
      </c>
      <c r="N121" s="193" t="s">
        <v>409</v>
      </c>
      <c r="O121" s="194" t="s">
        <v>409</v>
      </c>
      <c r="P121" s="195" t="s">
        <v>409</v>
      </c>
    </row>
    <row r="122" spans="1:16" ht="78.75">
      <c r="A122" s="219" t="s">
        <v>685</v>
      </c>
      <c r="B122" s="197" t="s">
        <v>670</v>
      </c>
      <c r="C122" s="198" t="s">
        <v>409</v>
      </c>
      <c r="D122" s="198" t="s">
        <v>409</v>
      </c>
      <c r="E122" s="198" t="s">
        <v>409</v>
      </c>
      <c r="F122" s="199">
        <v>6805</v>
      </c>
      <c r="G122" s="198" t="s">
        <v>409</v>
      </c>
      <c r="H122" s="198" t="s">
        <v>409</v>
      </c>
      <c r="I122" s="198" t="s">
        <v>409</v>
      </c>
      <c r="J122" s="198" t="s">
        <v>409</v>
      </c>
      <c r="K122" s="198" t="s">
        <v>409</v>
      </c>
      <c r="L122" s="198" t="s">
        <v>409</v>
      </c>
      <c r="M122" s="200" t="s">
        <v>409</v>
      </c>
      <c r="N122" s="193" t="s">
        <v>409</v>
      </c>
      <c r="O122" s="194" t="s">
        <v>409</v>
      </c>
      <c r="P122" s="195" t="s">
        <v>409</v>
      </c>
    </row>
    <row r="123" spans="1:16" ht="78.75">
      <c r="A123" s="219" t="s">
        <v>686</v>
      </c>
      <c r="B123" s="197" t="s">
        <v>671</v>
      </c>
      <c r="C123" s="198" t="s">
        <v>409</v>
      </c>
      <c r="D123" s="198" t="s">
        <v>409</v>
      </c>
      <c r="E123" s="198" t="s">
        <v>409</v>
      </c>
      <c r="F123" s="199">
        <v>6805</v>
      </c>
      <c r="G123" s="198" t="s">
        <v>409</v>
      </c>
      <c r="H123" s="198" t="s">
        <v>409</v>
      </c>
      <c r="I123" s="198" t="s">
        <v>409</v>
      </c>
      <c r="J123" s="198" t="s">
        <v>409</v>
      </c>
      <c r="K123" s="198" t="s">
        <v>409</v>
      </c>
      <c r="L123" s="198" t="s">
        <v>409</v>
      </c>
      <c r="M123" s="200" t="s">
        <v>409</v>
      </c>
      <c r="N123" s="193" t="s">
        <v>409</v>
      </c>
      <c r="O123" s="194" t="s">
        <v>409</v>
      </c>
      <c r="P123" s="195" t="s">
        <v>409</v>
      </c>
    </row>
    <row r="124" spans="1:16" ht="63">
      <c r="A124" s="219" t="s">
        <v>672</v>
      </c>
      <c r="B124" s="197" t="s">
        <v>673</v>
      </c>
      <c r="C124" s="198" t="s">
        <v>409</v>
      </c>
      <c r="D124" s="198" t="s">
        <v>409</v>
      </c>
      <c r="E124" s="198" t="s">
        <v>409</v>
      </c>
      <c r="F124" s="199">
        <v>1940</v>
      </c>
      <c r="G124" s="198" t="s">
        <v>409</v>
      </c>
      <c r="H124" s="198" t="s">
        <v>409</v>
      </c>
      <c r="I124" s="198" t="s">
        <v>409</v>
      </c>
      <c r="J124" s="198" t="s">
        <v>409</v>
      </c>
      <c r="K124" s="198" t="s">
        <v>409</v>
      </c>
      <c r="L124" s="198" t="s">
        <v>409</v>
      </c>
      <c r="M124" s="200" t="s">
        <v>409</v>
      </c>
      <c r="N124" s="193" t="s">
        <v>409</v>
      </c>
      <c r="O124" s="194" t="s">
        <v>409</v>
      </c>
      <c r="P124" s="195" t="s">
        <v>409</v>
      </c>
    </row>
    <row r="125" spans="1:16" ht="47.25">
      <c r="A125" s="219" t="s">
        <v>674</v>
      </c>
      <c r="B125" s="197" t="s">
        <v>675</v>
      </c>
      <c r="C125" s="198" t="s">
        <v>409</v>
      </c>
      <c r="D125" s="198" t="s">
        <v>409</v>
      </c>
      <c r="E125" s="198" t="s">
        <v>409</v>
      </c>
      <c r="F125" s="199">
        <v>1940</v>
      </c>
      <c r="G125" s="198" t="s">
        <v>409</v>
      </c>
      <c r="H125" s="198" t="s">
        <v>409</v>
      </c>
      <c r="I125" s="198" t="s">
        <v>409</v>
      </c>
      <c r="J125" s="198" t="s">
        <v>409</v>
      </c>
      <c r="K125" s="198" t="s">
        <v>409</v>
      </c>
      <c r="L125" s="198" t="s">
        <v>409</v>
      </c>
      <c r="M125" s="200" t="s">
        <v>409</v>
      </c>
      <c r="N125" s="193" t="s">
        <v>409</v>
      </c>
      <c r="O125" s="194" t="s">
        <v>409</v>
      </c>
      <c r="P125" s="195" t="s">
        <v>409</v>
      </c>
    </row>
    <row r="126" spans="1:16" ht="47.25">
      <c r="A126" s="219" t="s">
        <v>676</v>
      </c>
      <c r="B126" s="197" t="s">
        <v>677</v>
      </c>
      <c r="C126" s="198" t="s">
        <v>409</v>
      </c>
      <c r="D126" s="198" t="s">
        <v>409</v>
      </c>
      <c r="E126" s="198" t="s">
        <v>409</v>
      </c>
      <c r="F126" s="199">
        <v>1940</v>
      </c>
      <c r="G126" s="198" t="s">
        <v>409</v>
      </c>
      <c r="H126" s="198" t="s">
        <v>409</v>
      </c>
      <c r="I126" s="198" t="s">
        <v>409</v>
      </c>
      <c r="J126" s="198" t="s">
        <v>409</v>
      </c>
      <c r="K126" s="198" t="s">
        <v>409</v>
      </c>
      <c r="L126" s="198" t="s">
        <v>409</v>
      </c>
      <c r="M126" s="200" t="s">
        <v>409</v>
      </c>
      <c r="N126" s="193" t="s">
        <v>409</v>
      </c>
      <c r="O126" s="194" t="s">
        <v>409</v>
      </c>
      <c r="P126" s="195" t="s">
        <v>409</v>
      </c>
    </row>
    <row r="127" spans="1:16" ht="15.75">
      <c r="A127" s="219" t="s">
        <v>678</v>
      </c>
      <c r="B127" s="197" t="s">
        <v>679</v>
      </c>
      <c r="C127" s="198" t="s">
        <v>409</v>
      </c>
      <c r="D127" s="198" t="s">
        <v>409</v>
      </c>
      <c r="E127" s="198" t="s">
        <v>409</v>
      </c>
      <c r="F127" s="199">
        <v>3944</v>
      </c>
      <c r="G127" s="198" t="s">
        <v>409</v>
      </c>
      <c r="H127" s="198" t="s">
        <v>409</v>
      </c>
      <c r="I127" s="198" t="s">
        <v>409</v>
      </c>
      <c r="J127" s="198" t="s">
        <v>409</v>
      </c>
      <c r="K127" s="198" t="s">
        <v>409</v>
      </c>
      <c r="L127" s="198" t="s">
        <v>409</v>
      </c>
      <c r="M127" s="200">
        <v>160</v>
      </c>
      <c r="N127" s="193" t="s">
        <v>409</v>
      </c>
      <c r="O127" s="194" t="s">
        <v>409</v>
      </c>
      <c r="P127" s="195" t="s">
        <v>409</v>
      </c>
    </row>
    <row r="128" spans="1:16" ht="31.5">
      <c r="A128" s="219" t="s">
        <v>680</v>
      </c>
      <c r="B128" s="197" t="s">
        <v>681</v>
      </c>
      <c r="C128" s="198" t="s">
        <v>409</v>
      </c>
      <c r="D128" s="198" t="s">
        <v>409</v>
      </c>
      <c r="E128" s="198" t="s">
        <v>409</v>
      </c>
      <c r="F128" s="199">
        <v>3944</v>
      </c>
      <c r="G128" s="198" t="s">
        <v>409</v>
      </c>
      <c r="H128" s="198" t="s">
        <v>409</v>
      </c>
      <c r="I128" s="198" t="s">
        <v>409</v>
      </c>
      <c r="J128" s="198" t="s">
        <v>409</v>
      </c>
      <c r="K128" s="198" t="s">
        <v>409</v>
      </c>
      <c r="L128" s="198" t="s">
        <v>409</v>
      </c>
      <c r="M128" s="200">
        <v>160</v>
      </c>
      <c r="N128" s="193" t="s">
        <v>409</v>
      </c>
      <c r="O128" s="194" t="s">
        <v>409</v>
      </c>
      <c r="P128" s="195" t="s">
        <v>409</v>
      </c>
    </row>
    <row r="129" spans="1:16" ht="15.75">
      <c r="A129" s="219" t="s">
        <v>570</v>
      </c>
      <c r="B129" s="197" t="s">
        <v>571</v>
      </c>
      <c r="C129" s="198" t="s">
        <v>409</v>
      </c>
      <c r="D129" s="198" t="s">
        <v>409</v>
      </c>
      <c r="E129" s="198" t="s">
        <v>409</v>
      </c>
      <c r="F129" s="199">
        <v>15582</v>
      </c>
      <c r="G129" s="198" t="s">
        <v>409</v>
      </c>
      <c r="H129" s="198" t="s">
        <v>409</v>
      </c>
      <c r="I129" s="198" t="s">
        <v>409</v>
      </c>
      <c r="J129" s="198" t="s">
        <v>409</v>
      </c>
      <c r="K129" s="198" t="s">
        <v>409</v>
      </c>
      <c r="L129" s="198" t="s">
        <v>409</v>
      </c>
      <c r="M129" s="200">
        <v>2360.3</v>
      </c>
      <c r="N129" s="193" t="s">
        <v>409</v>
      </c>
      <c r="O129" s="194" t="s">
        <v>409</v>
      </c>
      <c r="P129" s="195" t="s">
        <v>409</v>
      </c>
    </row>
    <row r="130" spans="1:16" ht="15.75">
      <c r="A130" s="219" t="s">
        <v>572</v>
      </c>
      <c r="B130" s="197" t="s">
        <v>573</v>
      </c>
      <c r="C130" s="198" t="s">
        <v>409</v>
      </c>
      <c r="D130" s="198" t="s">
        <v>409</v>
      </c>
      <c r="E130" s="198" t="s">
        <v>409</v>
      </c>
      <c r="F130" s="199">
        <v>15582</v>
      </c>
      <c r="G130" s="198" t="s">
        <v>409</v>
      </c>
      <c r="H130" s="198" t="s">
        <v>409</v>
      </c>
      <c r="I130" s="198" t="s">
        <v>409</v>
      </c>
      <c r="J130" s="198" t="s">
        <v>409</v>
      </c>
      <c r="K130" s="198" t="s">
        <v>409</v>
      </c>
      <c r="L130" s="198" t="s">
        <v>409</v>
      </c>
      <c r="M130" s="200">
        <v>2360.3</v>
      </c>
      <c r="N130" s="193" t="s">
        <v>409</v>
      </c>
      <c r="O130" s="194" t="s">
        <v>409</v>
      </c>
      <c r="P130" s="195" t="s">
        <v>409</v>
      </c>
    </row>
    <row r="131" spans="1:17" ht="31.5">
      <c r="A131" s="219" t="s">
        <v>574</v>
      </c>
      <c r="B131" s="197" t="s">
        <v>575</v>
      </c>
      <c r="C131" s="198" t="s">
        <v>409</v>
      </c>
      <c r="D131" s="198" t="s">
        <v>409</v>
      </c>
      <c r="E131" s="198" t="s">
        <v>409</v>
      </c>
      <c r="F131" s="199">
        <v>290407</v>
      </c>
      <c r="G131" s="198" t="s">
        <v>409</v>
      </c>
      <c r="H131" s="198" t="s">
        <v>409</v>
      </c>
      <c r="I131" s="198" t="s">
        <v>409</v>
      </c>
      <c r="J131" s="198" t="s">
        <v>409</v>
      </c>
      <c r="K131" s="198" t="s">
        <v>409</v>
      </c>
      <c r="L131" s="198" t="s">
        <v>409</v>
      </c>
      <c r="M131" s="200">
        <v>181078.9</v>
      </c>
      <c r="N131" s="193" t="s">
        <v>409</v>
      </c>
      <c r="O131" s="194" t="s">
        <v>409</v>
      </c>
      <c r="P131" s="195" t="s">
        <v>409</v>
      </c>
      <c r="Q131" s="196"/>
    </row>
    <row r="132" spans="1:16" ht="31.5">
      <c r="A132" s="219" t="s">
        <v>576</v>
      </c>
      <c r="B132" s="197" t="s">
        <v>577</v>
      </c>
      <c r="C132" s="198" t="s">
        <v>409</v>
      </c>
      <c r="D132" s="198" t="s">
        <v>409</v>
      </c>
      <c r="E132" s="198" t="s">
        <v>409</v>
      </c>
      <c r="F132" s="199">
        <v>5719</v>
      </c>
      <c r="G132" s="198" t="s">
        <v>409</v>
      </c>
      <c r="H132" s="198" t="s">
        <v>409</v>
      </c>
      <c r="I132" s="198" t="s">
        <v>409</v>
      </c>
      <c r="J132" s="198" t="s">
        <v>409</v>
      </c>
      <c r="K132" s="198" t="s">
        <v>409</v>
      </c>
      <c r="L132" s="198" t="s">
        <v>409</v>
      </c>
      <c r="M132" s="200">
        <v>3510.3</v>
      </c>
      <c r="N132" s="193" t="s">
        <v>409</v>
      </c>
      <c r="O132" s="194" t="s">
        <v>409</v>
      </c>
      <c r="P132" s="195" t="s">
        <v>409</v>
      </c>
    </row>
    <row r="133" spans="1:16" ht="31.5">
      <c r="A133" s="219" t="s">
        <v>578</v>
      </c>
      <c r="B133" s="197" t="s">
        <v>579</v>
      </c>
      <c r="C133" s="198" t="s">
        <v>409</v>
      </c>
      <c r="D133" s="198" t="s">
        <v>409</v>
      </c>
      <c r="E133" s="198" t="s">
        <v>409</v>
      </c>
      <c r="F133" s="199">
        <v>5719</v>
      </c>
      <c r="G133" s="198" t="s">
        <v>409</v>
      </c>
      <c r="H133" s="198" t="s">
        <v>409</v>
      </c>
      <c r="I133" s="198" t="s">
        <v>409</v>
      </c>
      <c r="J133" s="198" t="s">
        <v>409</v>
      </c>
      <c r="K133" s="198" t="s">
        <v>409</v>
      </c>
      <c r="L133" s="198" t="s">
        <v>409</v>
      </c>
      <c r="M133" s="200">
        <v>3510.3</v>
      </c>
      <c r="N133" s="193" t="s">
        <v>409</v>
      </c>
      <c r="O133" s="194" t="s">
        <v>409</v>
      </c>
      <c r="P133" s="195" t="s">
        <v>409</v>
      </c>
    </row>
    <row r="134" spans="1:16" ht="31.5">
      <c r="A134" s="219" t="s">
        <v>580</v>
      </c>
      <c r="B134" s="197" t="s">
        <v>581</v>
      </c>
      <c r="C134" s="198" t="s">
        <v>409</v>
      </c>
      <c r="D134" s="198" t="s">
        <v>409</v>
      </c>
      <c r="E134" s="198" t="s">
        <v>409</v>
      </c>
      <c r="F134" s="199">
        <v>252417</v>
      </c>
      <c r="G134" s="198" t="s">
        <v>409</v>
      </c>
      <c r="H134" s="198" t="s">
        <v>409</v>
      </c>
      <c r="I134" s="198" t="s">
        <v>409</v>
      </c>
      <c r="J134" s="198" t="s">
        <v>409</v>
      </c>
      <c r="K134" s="198" t="s">
        <v>409</v>
      </c>
      <c r="L134" s="198" t="s">
        <v>409</v>
      </c>
      <c r="M134" s="200">
        <v>163529.3</v>
      </c>
      <c r="N134" s="193" t="s">
        <v>409</v>
      </c>
      <c r="O134" s="194" t="s">
        <v>409</v>
      </c>
      <c r="P134" s="195" t="s">
        <v>409</v>
      </c>
    </row>
    <row r="135" spans="1:16" ht="31.5">
      <c r="A135" s="219" t="s">
        <v>582</v>
      </c>
      <c r="B135" s="197" t="s">
        <v>583</v>
      </c>
      <c r="C135" s="198" t="s">
        <v>409</v>
      </c>
      <c r="D135" s="198" t="s">
        <v>409</v>
      </c>
      <c r="E135" s="198" t="s">
        <v>409</v>
      </c>
      <c r="F135" s="199">
        <v>252417</v>
      </c>
      <c r="G135" s="198" t="s">
        <v>409</v>
      </c>
      <c r="H135" s="198" t="s">
        <v>409</v>
      </c>
      <c r="I135" s="198" t="s">
        <v>409</v>
      </c>
      <c r="J135" s="198" t="s">
        <v>409</v>
      </c>
      <c r="K135" s="198" t="s">
        <v>409</v>
      </c>
      <c r="L135" s="198" t="s">
        <v>409</v>
      </c>
      <c r="M135" s="200">
        <v>163529.3</v>
      </c>
      <c r="N135" s="193" t="s">
        <v>409</v>
      </c>
      <c r="O135" s="194" t="s">
        <v>409</v>
      </c>
      <c r="P135" s="195" t="s">
        <v>409</v>
      </c>
    </row>
    <row r="136" spans="1:16" ht="63">
      <c r="A136" s="219" t="s">
        <v>584</v>
      </c>
      <c r="B136" s="197" t="s">
        <v>585</v>
      </c>
      <c r="C136" s="198" t="s">
        <v>409</v>
      </c>
      <c r="D136" s="198" t="s">
        <v>409</v>
      </c>
      <c r="E136" s="198" t="s">
        <v>409</v>
      </c>
      <c r="F136" s="199">
        <v>5945</v>
      </c>
      <c r="G136" s="198" t="s">
        <v>409</v>
      </c>
      <c r="H136" s="198" t="s">
        <v>409</v>
      </c>
      <c r="I136" s="198" t="s">
        <v>409</v>
      </c>
      <c r="J136" s="198" t="s">
        <v>409</v>
      </c>
      <c r="K136" s="198" t="s">
        <v>409</v>
      </c>
      <c r="L136" s="198" t="s">
        <v>409</v>
      </c>
      <c r="M136" s="200" t="s">
        <v>409</v>
      </c>
      <c r="N136" s="193" t="s">
        <v>409</v>
      </c>
      <c r="O136" s="194" t="s">
        <v>409</v>
      </c>
      <c r="P136" s="195" t="s">
        <v>409</v>
      </c>
    </row>
    <row r="137" spans="1:16" ht="47.25">
      <c r="A137" s="219" t="s">
        <v>586</v>
      </c>
      <c r="B137" s="197" t="s">
        <v>587</v>
      </c>
      <c r="C137" s="198" t="s">
        <v>409</v>
      </c>
      <c r="D137" s="198" t="s">
        <v>409</v>
      </c>
      <c r="E137" s="198" t="s">
        <v>409</v>
      </c>
      <c r="F137" s="199">
        <v>5945</v>
      </c>
      <c r="G137" s="198" t="s">
        <v>409</v>
      </c>
      <c r="H137" s="198" t="s">
        <v>409</v>
      </c>
      <c r="I137" s="198" t="s">
        <v>409</v>
      </c>
      <c r="J137" s="198" t="s">
        <v>409</v>
      </c>
      <c r="K137" s="198" t="s">
        <v>409</v>
      </c>
      <c r="L137" s="198" t="s">
        <v>409</v>
      </c>
      <c r="M137" s="200" t="s">
        <v>409</v>
      </c>
      <c r="N137" s="193" t="s">
        <v>409</v>
      </c>
      <c r="O137" s="194" t="s">
        <v>409</v>
      </c>
      <c r="P137" s="195" t="s">
        <v>409</v>
      </c>
    </row>
    <row r="138" spans="1:16" ht="47.25">
      <c r="A138" s="219" t="s">
        <v>588</v>
      </c>
      <c r="B138" s="197" t="s">
        <v>589</v>
      </c>
      <c r="C138" s="198" t="s">
        <v>409</v>
      </c>
      <c r="D138" s="198" t="s">
        <v>409</v>
      </c>
      <c r="E138" s="198" t="s">
        <v>409</v>
      </c>
      <c r="F138" s="199">
        <v>15330</v>
      </c>
      <c r="G138" s="198" t="s">
        <v>409</v>
      </c>
      <c r="H138" s="198" t="s">
        <v>409</v>
      </c>
      <c r="I138" s="198" t="s">
        <v>409</v>
      </c>
      <c r="J138" s="198" t="s">
        <v>409</v>
      </c>
      <c r="K138" s="198" t="s">
        <v>409</v>
      </c>
      <c r="L138" s="198" t="s">
        <v>409</v>
      </c>
      <c r="M138" s="200">
        <v>7354.8</v>
      </c>
      <c r="N138" s="193" t="s">
        <v>409</v>
      </c>
      <c r="O138" s="194" t="s">
        <v>409</v>
      </c>
      <c r="P138" s="195" t="s">
        <v>409</v>
      </c>
    </row>
    <row r="139" spans="1:16" ht="31.5">
      <c r="A139" s="219" t="s">
        <v>590</v>
      </c>
      <c r="B139" s="197" t="s">
        <v>591</v>
      </c>
      <c r="C139" s="198" t="s">
        <v>409</v>
      </c>
      <c r="D139" s="198" t="s">
        <v>409</v>
      </c>
      <c r="E139" s="198" t="s">
        <v>409</v>
      </c>
      <c r="F139" s="199">
        <v>15330</v>
      </c>
      <c r="G139" s="198" t="s">
        <v>409</v>
      </c>
      <c r="H139" s="198" t="s">
        <v>409</v>
      </c>
      <c r="I139" s="198" t="s">
        <v>409</v>
      </c>
      <c r="J139" s="198" t="s">
        <v>409</v>
      </c>
      <c r="K139" s="198" t="s">
        <v>409</v>
      </c>
      <c r="L139" s="198" t="s">
        <v>409</v>
      </c>
      <c r="M139" s="200">
        <v>7354.8</v>
      </c>
      <c r="N139" s="193" t="s">
        <v>409</v>
      </c>
      <c r="O139" s="194" t="s">
        <v>409</v>
      </c>
      <c r="P139" s="195" t="s">
        <v>409</v>
      </c>
    </row>
    <row r="140" spans="1:16" ht="63">
      <c r="A140" s="219" t="s">
        <v>592</v>
      </c>
      <c r="B140" s="197" t="s">
        <v>593</v>
      </c>
      <c r="C140" s="198" t="s">
        <v>409</v>
      </c>
      <c r="D140" s="198" t="s">
        <v>409</v>
      </c>
      <c r="E140" s="198" t="s">
        <v>409</v>
      </c>
      <c r="F140" s="199">
        <v>10996</v>
      </c>
      <c r="G140" s="198" t="s">
        <v>409</v>
      </c>
      <c r="H140" s="198" t="s">
        <v>409</v>
      </c>
      <c r="I140" s="198" t="s">
        <v>409</v>
      </c>
      <c r="J140" s="198" t="s">
        <v>409</v>
      </c>
      <c r="K140" s="198" t="s">
        <v>409</v>
      </c>
      <c r="L140" s="198" t="s">
        <v>409</v>
      </c>
      <c r="M140" s="200">
        <v>6684.5</v>
      </c>
      <c r="N140" s="193" t="s">
        <v>409</v>
      </c>
      <c r="O140" s="194" t="s">
        <v>409</v>
      </c>
      <c r="P140" s="195" t="s">
        <v>409</v>
      </c>
    </row>
    <row r="141" spans="1:16" ht="47.25">
      <c r="A141" s="219" t="s">
        <v>594</v>
      </c>
      <c r="B141" s="197" t="s">
        <v>595</v>
      </c>
      <c r="C141" s="198" t="s">
        <v>409</v>
      </c>
      <c r="D141" s="198" t="s">
        <v>409</v>
      </c>
      <c r="E141" s="198" t="s">
        <v>409</v>
      </c>
      <c r="F141" s="199">
        <v>10996</v>
      </c>
      <c r="G141" s="198" t="s">
        <v>409</v>
      </c>
      <c r="H141" s="198" t="s">
        <v>409</v>
      </c>
      <c r="I141" s="198" t="s">
        <v>409</v>
      </c>
      <c r="J141" s="198" t="s">
        <v>409</v>
      </c>
      <c r="K141" s="198" t="s">
        <v>409</v>
      </c>
      <c r="L141" s="198" t="s">
        <v>409</v>
      </c>
      <c r="M141" s="200">
        <v>6684.5</v>
      </c>
      <c r="N141" s="193" t="s">
        <v>409</v>
      </c>
      <c r="O141" s="194" t="s">
        <v>409</v>
      </c>
      <c r="P141" s="195" t="s">
        <v>409</v>
      </c>
    </row>
    <row r="142" spans="1:16" ht="15.75">
      <c r="A142" s="219" t="s">
        <v>596</v>
      </c>
      <c r="B142" s="197" t="s">
        <v>597</v>
      </c>
      <c r="C142" s="198" t="s">
        <v>409</v>
      </c>
      <c r="D142" s="198" t="s">
        <v>409</v>
      </c>
      <c r="E142" s="198" t="s">
        <v>409</v>
      </c>
      <c r="F142" s="199">
        <v>61</v>
      </c>
      <c r="G142" s="198" t="s">
        <v>409</v>
      </c>
      <c r="H142" s="198" t="s">
        <v>409</v>
      </c>
      <c r="I142" s="198" t="s">
        <v>409</v>
      </c>
      <c r="J142" s="198" t="s">
        <v>409</v>
      </c>
      <c r="K142" s="198" t="s">
        <v>409</v>
      </c>
      <c r="L142" s="198" t="s">
        <v>409</v>
      </c>
      <c r="M142" s="200" t="s">
        <v>409</v>
      </c>
      <c r="N142" s="193" t="s">
        <v>409</v>
      </c>
      <c r="O142" s="194" t="s">
        <v>409</v>
      </c>
      <c r="P142" s="195" t="s">
        <v>409</v>
      </c>
    </row>
    <row r="143" spans="1:16" ht="47.25">
      <c r="A143" s="219" t="s">
        <v>598</v>
      </c>
      <c r="B143" s="197" t="s">
        <v>599</v>
      </c>
      <c r="C143" s="198" t="s">
        <v>409</v>
      </c>
      <c r="D143" s="198" t="s">
        <v>409</v>
      </c>
      <c r="E143" s="198" t="s">
        <v>409</v>
      </c>
      <c r="F143" s="199">
        <v>61</v>
      </c>
      <c r="G143" s="198" t="s">
        <v>409</v>
      </c>
      <c r="H143" s="198" t="s">
        <v>409</v>
      </c>
      <c r="I143" s="198" t="s">
        <v>409</v>
      </c>
      <c r="J143" s="198" t="s">
        <v>409</v>
      </c>
      <c r="K143" s="198" t="s">
        <v>409</v>
      </c>
      <c r="L143" s="198" t="s">
        <v>409</v>
      </c>
      <c r="M143" s="200" t="s">
        <v>409</v>
      </c>
      <c r="N143" s="193" t="s">
        <v>409</v>
      </c>
      <c r="O143" s="194" t="s">
        <v>409</v>
      </c>
      <c r="P143" s="195" t="s">
        <v>409</v>
      </c>
    </row>
    <row r="144" spans="1:16" ht="31.5">
      <c r="A144" s="219" t="s">
        <v>600</v>
      </c>
      <c r="B144" s="197" t="s">
        <v>601</v>
      </c>
      <c r="C144" s="198" t="s">
        <v>409</v>
      </c>
      <c r="D144" s="198" t="s">
        <v>409</v>
      </c>
      <c r="E144" s="198" t="s">
        <v>409</v>
      </c>
      <c r="F144" s="199">
        <v>61</v>
      </c>
      <c r="G144" s="198" t="s">
        <v>409</v>
      </c>
      <c r="H144" s="198" t="s">
        <v>409</v>
      </c>
      <c r="I144" s="198" t="s">
        <v>409</v>
      </c>
      <c r="J144" s="198" t="s">
        <v>409</v>
      </c>
      <c r="K144" s="198" t="s">
        <v>409</v>
      </c>
      <c r="L144" s="198" t="s">
        <v>409</v>
      </c>
      <c r="M144" s="200" t="s">
        <v>409</v>
      </c>
      <c r="N144" s="193" t="s">
        <v>409</v>
      </c>
      <c r="O144" s="194" t="s">
        <v>409</v>
      </c>
      <c r="P144" s="195" t="s">
        <v>409</v>
      </c>
    </row>
    <row r="145" spans="1:16" ht="15.75">
      <c r="A145" s="219" t="s">
        <v>602</v>
      </c>
      <c r="B145" s="197" t="s">
        <v>603</v>
      </c>
      <c r="C145" s="198" t="s">
        <v>409</v>
      </c>
      <c r="D145" s="198" t="s">
        <v>409</v>
      </c>
      <c r="E145" s="198" t="s">
        <v>409</v>
      </c>
      <c r="F145" s="199">
        <v>7935</v>
      </c>
      <c r="G145" s="198" t="s">
        <v>409</v>
      </c>
      <c r="H145" s="198" t="s">
        <v>409</v>
      </c>
      <c r="I145" s="198" t="s">
        <v>409</v>
      </c>
      <c r="J145" s="198" t="s">
        <v>409</v>
      </c>
      <c r="K145" s="198" t="s">
        <v>409</v>
      </c>
      <c r="L145" s="198" t="s">
        <v>409</v>
      </c>
      <c r="M145" s="200">
        <v>175</v>
      </c>
      <c r="N145" s="193" t="s">
        <v>409</v>
      </c>
      <c r="O145" s="194" t="s">
        <v>409</v>
      </c>
      <c r="P145" s="195" t="s">
        <v>409</v>
      </c>
    </row>
    <row r="146" spans="1:16" ht="15.75">
      <c r="A146" s="219" t="s">
        <v>604</v>
      </c>
      <c r="B146" s="197" t="s">
        <v>605</v>
      </c>
      <c r="C146" s="198" t="s">
        <v>409</v>
      </c>
      <c r="D146" s="198" t="s">
        <v>409</v>
      </c>
      <c r="E146" s="198" t="s">
        <v>409</v>
      </c>
      <c r="F146" s="199">
        <v>7935</v>
      </c>
      <c r="G146" s="198" t="s">
        <v>409</v>
      </c>
      <c r="H146" s="198" t="s">
        <v>409</v>
      </c>
      <c r="I146" s="198" t="s">
        <v>409</v>
      </c>
      <c r="J146" s="198" t="s">
        <v>409</v>
      </c>
      <c r="K146" s="198" t="s">
        <v>409</v>
      </c>
      <c r="L146" s="198" t="s">
        <v>409</v>
      </c>
      <c r="M146" s="200">
        <v>175</v>
      </c>
      <c r="N146" s="193" t="s">
        <v>409</v>
      </c>
      <c r="O146" s="194" t="s">
        <v>409</v>
      </c>
      <c r="P146" s="195" t="s">
        <v>409</v>
      </c>
    </row>
    <row r="147" spans="1:16" ht="15.75">
      <c r="A147" s="219" t="s">
        <v>604</v>
      </c>
      <c r="B147" s="197" t="s">
        <v>606</v>
      </c>
      <c r="C147" s="198" t="s">
        <v>409</v>
      </c>
      <c r="D147" s="198" t="s">
        <v>409</v>
      </c>
      <c r="E147" s="198" t="s">
        <v>409</v>
      </c>
      <c r="F147" s="199">
        <v>7935</v>
      </c>
      <c r="G147" s="198" t="s">
        <v>409</v>
      </c>
      <c r="H147" s="198" t="s">
        <v>409</v>
      </c>
      <c r="I147" s="198" t="s">
        <v>409</v>
      </c>
      <c r="J147" s="198" t="s">
        <v>409</v>
      </c>
      <c r="K147" s="198" t="s">
        <v>409</v>
      </c>
      <c r="L147" s="198" t="s">
        <v>409</v>
      </c>
      <c r="M147" s="200">
        <v>175</v>
      </c>
      <c r="N147" s="193" t="s">
        <v>409</v>
      </c>
      <c r="O147" s="194" t="s">
        <v>409</v>
      </c>
      <c r="P147" s="195" t="s">
        <v>409</v>
      </c>
    </row>
    <row r="148" spans="1:16" ht="31.5">
      <c r="A148" s="219" t="s">
        <v>607</v>
      </c>
      <c r="B148" s="197" t="s">
        <v>608</v>
      </c>
      <c r="C148" s="198" t="s">
        <v>409</v>
      </c>
      <c r="D148" s="198" t="s">
        <v>409</v>
      </c>
      <c r="E148" s="198" t="s">
        <v>409</v>
      </c>
      <c r="F148" s="199" t="s">
        <v>409</v>
      </c>
      <c r="G148" s="198" t="s">
        <v>409</v>
      </c>
      <c r="H148" s="198" t="s">
        <v>409</v>
      </c>
      <c r="I148" s="198" t="s">
        <v>409</v>
      </c>
      <c r="J148" s="198" t="s">
        <v>409</v>
      </c>
      <c r="K148" s="198" t="s">
        <v>409</v>
      </c>
      <c r="L148" s="198" t="s">
        <v>409</v>
      </c>
      <c r="M148" s="200">
        <v>-4890.5</v>
      </c>
      <c r="N148" s="193" t="s">
        <v>409</v>
      </c>
      <c r="O148" s="194" t="s">
        <v>409</v>
      </c>
      <c r="P148" s="195" t="s">
        <v>409</v>
      </c>
    </row>
    <row r="149" spans="1:16" ht="32.25" thickBot="1">
      <c r="A149" s="220" t="s">
        <v>609</v>
      </c>
      <c r="B149" s="202" t="s">
        <v>610</v>
      </c>
      <c r="C149" s="203" t="s">
        <v>409</v>
      </c>
      <c r="D149" s="203" t="s">
        <v>409</v>
      </c>
      <c r="E149" s="203" t="s">
        <v>409</v>
      </c>
      <c r="F149" s="204" t="s">
        <v>409</v>
      </c>
      <c r="G149" s="203" t="s">
        <v>409</v>
      </c>
      <c r="H149" s="203" t="s">
        <v>409</v>
      </c>
      <c r="I149" s="203" t="s">
        <v>409</v>
      </c>
      <c r="J149" s="203" t="s">
        <v>409</v>
      </c>
      <c r="K149" s="203" t="s">
        <v>409</v>
      </c>
      <c r="L149" s="203" t="s">
        <v>409</v>
      </c>
      <c r="M149" s="205">
        <v>-4890.5</v>
      </c>
      <c r="N149" s="193" t="s">
        <v>409</v>
      </c>
      <c r="O149" s="194" t="s">
        <v>409</v>
      </c>
      <c r="P149" s="195" t="s">
        <v>409</v>
      </c>
    </row>
    <row r="150" spans="1:20" s="213" customFormat="1" ht="16.5" thickBot="1">
      <c r="A150" s="221" t="s">
        <v>611</v>
      </c>
      <c r="B150" s="206" t="s">
        <v>612</v>
      </c>
      <c r="C150" s="207" t="s">
        <v>409</v>
      </c>
      <c r="D150" s="207" t="s">
        <v>409</v>
      </c>
      <c r="E150" s="207" t="s">
        <v>409</v>
      </c>
      <c r="F150" s="208">
        <v>886499.1</v>
      </c>
      <c r="G150" s="207" t="s">
        <v>409</v>
      </c>
      <c r="H150" s="207" t="s">
        <v>409</v>
      </c>
      <c r="I150" s="207" t="s">
        <v>409</v>
      </c>
      <c r="J150" s="207" t="s">
        <v>409</v>
      </c>
      <c r="K150" s="207" t="s">
        <v>409</v>
      </c>
      <c r="L150" s="209" t="s">
        <v>409</v>
      </c>
      <c r="M150" s="210">
        <v>410568.3</v>
      </c>
      <c r="N150" s="211"/>
      <c r="O150" s="211"/>
      <c r="P150" s="211"/>
      <c r="Q150" s="196"/>
      <c r="R150" s="212"/>
      <c r="S150" s="212"/>
      <c r="T150" s="212"/>
    </row>
    <row r="154" spans="1:6" ht="15.75">
      <c r="A154" s="162" t="s">
        <v>622</v>
      </c>
      <c r="B154" s="162"/>
      <c r="C154" s="162"/>
      <c r="D154" s="214"/>
      <c r="E154" s="214"/>
      <c r="F154" s="214"/>
    </row>
    <row r="155" spans="1:13" ht="15.75">
      <c r="A155" s="162" t="s">
        <v>368</v>
      </c>
      <c r="B155" s="162"/>
      <c r="C155" s="163" t="s">
        <v>396</v>
      </c>
      <c r="D155" s="214"/>
      <c r="E155" s="214"/>
      <c r="F155" s="163"/>
      <c r="M155" s="163" t="s">
        <v>623</v>
      </c>
    </row>
  </sheetData>
  <sheetProtection/>
  <mergeCells count="7">
    <mergeCell ref="O2:P2"/>
    <mergeCell ref="C6:M6"/>
    <mergeCell ref="A7:M7"/>
    <mergeCell ref="O3:P3"/>
    <mergeCell ref="O4:P4"/>
    <mergeCell ref="O5:P5"/>
    <mergeCell ref="O6:P6"/>
  </mergeCells>
  <printOptions/>
  <pageMargins left="0.7874015748031497" right="0.3937007874015748" top="0.3937007874015748" bottom="0.3937007874015748" header="0" footer="0"/>
  <pageSetup fitToHeight="0" horizontalDpi="600" verticalDpi="600" orientation="portrait" pageOrder="overThenDown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4.125" style="6" customWidth="1"/>
    <col min="2" max="2" width="4.625" style="87" customWidth="1"/>
    <col min="3" max="3" width="3.25390625" style="88" customWidth="1"/>
    <col min="4" max="4" width="3.75390625" style="88" customWidth="1"/>
    <col min="5" max="5" width="8.25390625" style="6" customWidth="1"/>
    <col min="6" max="6" width="3.875" style="6" customWidth="1"/>
    <col min="7" max="8" width="11.25390625" style="5" hidden="1" customWidth="1"/>
    <col min="9" max="9" width="10.75390625" style="5" customWidth="1"/>
    <col min="10" max="10" width="9.75390625" style="6" customWidth="1"/>
    <col min="11" max="11" width="9.75390625" style="6" hidden="1" customWidth="1"/>
    <col min="12" max="12" width="13.125" style="6" hidden="1" customWidth="1"/>
    <col min="13" max="13" width="9.125" style="6" hidden="1" customWidth="1"/>
    <col min="14" max="14" width="12.25390625" style="6" hidden="1" customWidth="1"/>
    <col min="15" max="15" width="13.375" style="6" hidden="1" customWidth="1"/>
    <col min="16" max="16384" width="9.125" style="6" customWidth="1"/>
  </cols>
  <sheetData>
    <row r="1" ht="15.75">
      <c r="J1" s="89" t="s">
        <v>17</v>
      </c>
    </row>
    <row r="2" ht="15.75">
      <c r="J2" s="89" t="s">
        <v>367</v>
      </c>
    </row>
    <row r="3" ht="15.75">
      <c r="J3" s="89" t="s">
        <v>368</v>
      </c>
    </row>
    <row r="4" ht="15.75">
      <c r="J4" s="89" t="s">
        <v>369</v>
      </c>
    </row>
    <row r="7" spans="1:10" ht="30" customHeight="1">
      <c r="A7" s="256" t="s">
        <v>529</v>
      </c>
      <c r="B7" s="256"/>
      <c r="C7" s="256"/>
      <c r="D7" s="256"/>
      <c r="E7" s="256"/>
      <c r="F7" s="256"/>
      <c r="G7" s="256"/>
      <c r="H7" s="256"/>
      <c r="I7" s="256"/>
      <c r="J7" s="256"/>
    </row>
    <row r="9" spans="1:10" ht="12.75">
      <c r="A9" s="1"/>
      <c r="B9" s="2"/>
      <c r="C9" s="3"/>
      <c r="D9" s="3"/>
      <c r="E9" s="4"/>
      <c r="F9" s="4"/>
      <c r="J9" s="3" t="s">
        <v>370</v>
      </c>
    </row>
    <row r="10" spans="1:10" ht="12.75">
      <c r="A10" s="260" t="s">
        <v>54</v>
      </c>
      <c r="B10" s="264" t="s">
        <v>379</v>
      </c>
      <c r="C10" s="265"/>
      <c r="D10" s="265"/>
      <c r="E10" s="265"/>
      <c r="F10" s="265"/>
      <c r="G10" s="262" t="s">
        <v>55</v>
      </c>
      <c r="H10" s="262" t="s">
        <v>56</v>
      </c>
      <c r="I10" s="263" t="s">
        <v>47</v>
      </c>
      <c r="J10" s="257" t="s">
        <v>621</v>
      </c>
    </row>
    <row r="11" spans="1:10" ht="12.75">
      <c r="A11" s="260"/>
      <c r="B11" s="266"/>
      <c r="C11" s="267"/>
      <c r="D11" s="267"/>
      <c r="E11" s="267"/>
      <c r="F11" s="267"/>
      <c r="G11" s="262"/>
      <c r="H11" s="262"/>
      <c r="I11" s="263"/>
      <c r="J11" s="258"/>
    </row>
    <row r="12" spans="1:10" ht="72">
      <c r="A12" s="260"/>
      <c r="B12" s="101" t="s">
        <v>377</v>
      </c>
      <c r="C12" s="102" t="s">
        <v>18</v>
      </c>
      <c r="D12" s="101" t="s">
        <v>19</v>
      </c>
      <c r="E12" s="101" t="s">
        <v>57</v>
      </c>
      <c r="F12" s="101" t="s">
        <v>378</v>
      </c>
      <c r="G12" s="262"/>
      <c r="H12" s="262"/>
      <c r="I12" s="263"/>
      <c r="J12" s="259"/>
    </row>
    <row r="13" spans="1:14" s="8" customFormat="1" ht="12.75">
      <c r="A13" s="7">
        <v>1</v>
      </c>
      <c r="B13" s="115">
        <v>2</v>
      </c>
      <c r="C13" s="103">
        <v>3</v>
      </c>
      <c r="D13" s="103">
        <v>4</v>
      </c>
      <c r="E13" s="103">
        <v>5</v>
      </c>
      <c r="F13" s="103">
        <v>6</v>
      </c>
      <c r="G13" s="7">
        <v>7</v>
      </c>
      <c r="H13" s="7"/>
      <c r="I13" s="7">
        <v>7</v>
      </c>
      <c r="J13" s="7">
        <v>8</v>
      </c>
      <c r="K13" s="90">
        <v>989263.1</v>
      </c>
      <c r="L13" s="90">
        <v>238750.6</v>
      </c>
      <c r="N13" s="8">
        <v>515643.4</v>
      </c>
    </row>
    <row r="14" spans="1:14" s="8" customFormat="1" ht="15.75">
      <c r="A14" s="269" t="s">
        <v>58</v>
      </c>
      <c r="B14" s="269"/>
      <c r="C14" s="269"/>
      <c r="D14" s="269"/>
      <c r="E14" s="269"/>
      <c r="F14" s="269"/>
      <c r="G14" s="9" t="e">
        <f aca="true" t="shared" si="0" ref="G14:N14">SUM(G15,G38,G137,G149,G198,G293,G398,G479)</f>
        <v>#REF!</v>
      </c>
      <c r="H14" s="9" t="e">
        <f t="shared" si="0"/>
        <v>#REF!</v>
      </c>
      <c r="I14" s="9">
        <f t="shared" si="0"/>
        <v>1055676.1</v>
      </c>
      <c r="J14" s="9">
        <f t="shared" si="0"/>
        <v>515643.39999999997</v>
      </c>
      <c r="K14" s="9">
        <f t="shared" si="0"/>
        <v>989263.0999999999</v>
      </c>
      <c r="L14" s="9">
        <f t="shared" si="0"/>
        <v>238750.60000000003</v>
      </c>
      <c r="M14" s="224">
        <f t="shared" si="0"/>
        <v>1055676.0999999999</v>
      </c>
      <c r="N14" s="9">
        <f t="shared" si="0"/>
        <v>515643.60000000003</v>
      </c>
    </row>
    <row r="15" spans="1:15" s="8" customFormat="1" ht="12.75">
      <c r="A15" s="10" t="s">
        <v>59</v>
      </c>
      <c r="B15" s="11">
        <v>901</v>
      </c>
      <c r="C15" s="10"/>
      <c r="D15" s="10"/>
      <c r="E15" s="10"/>
      <c r="F15" s="10"/>
      <c r="G15" s="12">
        <f>G16</f>
        <v>5959.9</v>
      </c>
      <c r="H15" s="12">
        <f>H16</f>
        <v>480</v>
      </c>
      <c r="I15" s="12">
        <f>I16+I29</f>
        <v>6459.9</v>
      </c>
      <c r="J15" s="12">
        <f>J16+J29</f>
        <v>3296.7999999999997</v>
      </c>
      <c r="K15" s="90">
        <v>6439.9</v>
      </c>
      <c r="L15" s="90">
        <v>1500.5</v>
      </c>
      <c r="M15" s="8">
        <v>6459.9</v>
      </c>
      <c r="N15" s="8">
        <v>3296.8</v>
      </c>
      <c r="O15" s="232">
        <v>3296784.24</v>
      </c>
    </row>
    <row r="16" spans="1:10" s="17" customFormat="1" ht="12.75">
      <c r="A16" s="13" t="s">
        <v>60</v>
      </c>
      <c r="B16" s="14">
        <v>901</v>
      </c>
      <c r="C16" s="15" t="s">
        <v>61</v>
      </c>
      <c r="D16" s="15"/>
      <c r="E16" s="15"/>
      <c r="F16" s="15"/>
      <c r="G16" s="16">
        <f>G17+G23</f>
        <v>5959.9</v>
      </c>
      <c r="H16" s="16">
        <f>H17+H23</f>
        <v>480</v>
      </c>
      <c r="I16" s="16">
        <f>I17+I23</f>
        <v>6392.4</v>
      </c>
      <c r="J16" s="16">
        <f>J17+J23</f>
        <v>3296.7999999999997</v>
      </c>
    </row>
    <row r="17" spans="1:10" ht="25.5">
      <c r="A17" s="18" t="s">
        <v>62</v>
      </c>
      <c r="B17" s="14">
        <v>901</v>
      </c>
      <c r="C17" s="15" t="s">
        <v>61</v>
      </c>
      <c r="D17" s="15" t="s">
        <v>63</v>
      </c>
      <c r="E17" s="15"/>
      <c r="F17" s="15"/>
      <c r="G17" s="16">
        <f>G18</f>
        <v>4513.2</v>
      </c>
      <c r="H17" s="16">
        <f>H18</f>
        <v>399.4</v>
      </c>
      <c r="I17" s="16">
        <f>I18</f>
        <v>4782.8</v>
      </c>
      <c r="J17" s="16">
        <f>J18</f>
        <v>2483.7</v>
      </c>
    </row>
    <row r="18" spans="1:10" ht="25.5">
      <c r="A18" s="19" t="s">
        <v>64</v>
      </c>
      <c r="B18" s="14">
        <v>901</v>
      </c>
      <c r="C18" s="15" t="s">
        <v>61</v>
      </c>
      <c r="D18" s="15" t="s">
        <v>63</v>
      </c>
      <c r="E18" s="15" t="s">
        <v>65</v>
      </c>
      <c r="F18" s="15"/>
      <c r="G18" s="16">
        <f>G19+G21</f>
        <v>4513.2</v>
      </c>
      <c r="H18" s="16">
        <f>H19+H21</f>
        <v>399.4</v>
      </c>
      <c r="I18" s="16">
        <f>I19+I21</f>
        <v>4782.8</v>
      </c>
      <c r="J18" s="16">
        <f>J19+J21</f>
        <v>2483.7</v>
      </c>
    </row>
    <row r="19" spans="1:10" ht="12.75">
      <c r="A19" s="20" t="s">
        <v>66</v>
      </c>
      <c r="B19" s="14">
        <v>901</v>
      </c>
      <c r="C19" s="15" t="s">
        <v>61</v>
      </c>
      <c r="D19" s="15" t="s">
        <v>63</v>
      </c>
      <c r="E19" s="15" t="s">
        <v>67</v>
      </c>
      <c r="F19" s="15"/>
      <c r="G19" s="16">
        <f>G20</f>
        <v>3171.6</v>
      </c>
      <c r="H19" s="16">
        <f>H20</f>
        <v>293.8</v>
      </c>
      <c r="I19" s="16">
        <f>I20</f>
        <v>3363.6</v>
      </c>
      <c r="J19" s="16">
        <f>J20</f>
        <v>1663.7</v>
      </c>
    </row>
    <row r="20" spans="1:10" ht="12.75">
      <c r="A20" s="21" t="s">
        <v>68</v>
      </c>
      <c r="B20" s="14">
        <v>901</v>
      </c>
      <c r="C20" s="15" t="s">
        <v>61</v>
      </c>
      <c r="D20" s="15" t="s">
        <v>63</v>
      </c>
      <c r="E20" s="15" t="s">
        <v>67</v>
      </c>
      <c r="F20" s="15" t="s">
        <v>69</v>
      </c>
      <c r="G20" s="22">
        <f>'[1]КОСГУ_2013'!H12</f>
        <v>3171.6</v>
      </c>
      <c r="H20" s="22">
        <f>'[1]КОСГУ_2013'!I12</f>
        <v>293.8</v>
      </c>
      <c r="I20" s="22">
        <v>3363.6</v>
      </c>
      <c r="J20" s="22">
        <v>1663.7</v>
      </c>
    </row>
    <row r="21" spans="1:10" ht="12.75">
      <c r="A21" s="20" t="s">
        <v>70</v>
      </c>
      <c r="B21" s="14">
        <v>901</v>
      </c>
      <c r="C21" s="15" t="s">
        <v>61</v>
      </c>
      <c r="D21" s="15" t="s">
        <v>63</v>
      </c>
      <c r="E21" s="15" t="s">
        <v>71</v>
      </c>
      <c r="F21" s="15"/>
      <c r="G21" s="16">
        <f>G22</f>
        <v>1341.6000000000001</v>
      </c>
      <c r="H21" s="16">
        <f>H22</f>
        <v>105.6</v>
      </c>
      <c r="I21" s="16">
        <f>I22</f>
        <v>1419.2</v>
      </c>
      <c r="J21" s="16">
        <f>J22</f>
        <v>820</v>
      </c>
    </row>
    <row r="22" spans="1:10" ht="12.75">
      <c r="A22" s="21" t="s">
        <v>68</v>
      </c>
      <c r="B22" s="14">
        <v>901</v>
      </c>
      <c r="C22" s="15" t="s">
        <v>61</v>
      </c>
      <c r="D22" s="15" t="s">
        <v>63</v>
      </c>
      <c r="E22" s="15" t="s">
        <v>71</v>
      </c>
      <c r="F22" s="15" t="s">
        <v>69</v>
      </c>
      <c r="G22" s="22">
        <f>'[1]КОСГУ_2013'!H24</f>
        <v>1341.6000000000001</v>
      </c>
      <c r="H22" s="22">
        <f>'[1]КОСГУ_2013'!I24</f>
        <v>105.6</v>
      </c>
      <c r="I22" s="22">
        <v>1419.2</v>
      </c>
      <c r="J22" s="22">
        <v>820</v>
      </c>
    </row>
    <row r="23" spans="1:10" ht="25.5">
      <c r="A23" s="18" t="s">
        <v>72</v>
      </c>
      <c r="B23" s="14">
        <v>901</v>
      </c>
      <c r="C23" s="15" t="s">
        <v>61</v>
      </c>
      <c r="D23" s="15" t="s">
        <v>73</v>
      </c>
      <c r="E23" s="15"/>
      <c r="F23" s="15"/>
      <c r="G23" s="16">
        <f>G24+G27</f>
        <v>1446.6999999999998</v>
      </c>
      <c r="H23" s="16">
        <f>H24+H27</f>
        <v>80.6</v>
      </c>
      <c r="I23" s="16">
        <f>I24+I27</f>
        <v>1609.6</v>
      </c>
      <c r="J23" s="16">
        <f>J24+J27</f>
        <v>813.1</v>
      </c>
    </row>
    <row r="24" spans="1:10" ht="25.5">
      <c r="A24" s="19" t="s">
        <v>64</v>
      </c>
      <c r="B24" s="14">
        <v>901</v>
      </c>
      <c r="C24" s="15" t="s">
        <v>61</v>
      </c>
      <c r="D24" s="15" t="s">
        <v>73</v>
      </c>
      <c r="E24" s="15" t="s">
        <v>65</v>
      </c>
      <c r="F24" s="15"/>
      <c r="G24" s="16">
        <f aca="true" t="shared" si="1" ref="G24:J25">G25</f>
        <v>702.8</v>
      </c>
      <c r="H24" s="16">
        <f t="shared" si="1"/>
        <v>52.1</v>
      </c>
      <c r="I24" s="16">
        <f t="shared" si="1"/>
        <v>800.9</v>
      </c>
      <c r="J24" s="16">
        <f t="shared" si="1"/>
        <v>454</v>
      </c>
    </row>
    <row r="25" spans="1:10" ht="12.75">
      <c r="A25" s="20" t="s">
        <v>66</v>
      </c>
      <c r="B25" s="14">
        <v>901</v>
      </c>
      <c r="C25" s="15" t="s">
        <v>61</v>
      </c>
      <c r="D25" s="15" t="s">
        <v>73</v>
      </c>
      <c r="E25" s="15" t="s">
        <v>67</v>
      </c>
      <c r="F25" s="15"/>
      <c r="G25" s="16">
        <f t="shared" si="1"/>
        <v>702.8</v>
      </c>
      <c r="H25" s="16">
        <f t="shared" si="1"/>
        <v>52.1</v>
      </c>
      <c r="I25" s="16">
        <f t="shared" si="1"/>
        <v>800.9</v>
      </c>
      <c r="J25" s="16">
        <f t="shared" si="1"/>
        <v>454</v>
      </c>
    </row>
    <row r="26" spans="1:10" ht="12.75">
      <c r="A26" s="21" t="s">
        <v>68</v>
      </c>
      <c r="B26" s="14">
        <v>901</v>
      </c>
      <c r="C26" s="15" t="s">
        <v>61</v>
      </c>
      <c r="D26" s="15" t="s">
        <v>73</v>
      </c>
      <c r="E26" s="15" t="s">
        <v>67</v>
      </c>
      <c r="F26" s="15" t="s">
        <v>69</v>
      </c>
      <c r="G26" s="22">
        <f>'[1]КОСГУ_2013'!H30</f>
        <v>702.8</v>
      </c>
      <c r="H26" s="22">
        <f>'[1]КОСГУ_2013'!I30</f>
        <v>52.1</v>
      </c>
      <c r="I26" s="22">
        <v>800.9</v>
      </c>
      <c r="J26" s="22">
        <v>454</v>
      </c>
    </row>
    <row r="27" spans="1:10" ht="25.5">
      <c r="A27" s="19" t="s">
        <v>74</v>
      </c>
      <c r="B27" s="14">
        <v>901</v>
      </c>
      <c r="C27" s="15" t="s">
        <v>61</v>
      </c>
      <c r="D27" s="15" t="s">
        <v>73</v>
      </c>
      <c r="E27" s="15" t="s">
        <v>75</v>
      </c>
      <c r="F27" s="15"/>
      <c r="G27" s="16">
        <f>G28</f>
        <v>743.9</v>
      </c>
      <c r="H27" s="16">
        <f>H28</f>
        <v>28.5</v>
      </c>
      <c r="I27" s="16">
        <f>I28</f>
        <v>808.7</v>
      </c>
      <c r="J27" s="16">
        <f>J28</f>
        <v>359.1</v>
      </c>
    </row>
    <row r="28" spans="1:10" ht="12.75">
      <c r="A28" s="21" t="s">
        <v>68</v>
      </c>
      <c r="B28" s="14">
        <v>901</v>
      </c>
      <c r="C28" s="15" t="s">
        <v>61</v>
      </c>
      <c r="D28" s="15" t="s">
        <v>73</v>
      </c>
      <c r="E28" s="15" t="s">
        <v>75</v>
      </c>
      <c r="F28" s="15" t="s">
        <v>69</v>
      </c>
      <c r="G28" s="22">
        <f>'[1]КОСГУ_2013'!H34</f>
        <v>743.9</v>
      </c>
      <c r="H28" s="22">
        <f>'[1]КОСГУ_2013'!I34</f>
        <v>28.5</v>
      </c>
      <c r="I28" s="22">
        <v>808.7</v>
      </c>
      <c r="J28" s="22">
        <v>359.1</v>
      </c>
    </row>
    <row r="29" spans="1:10" ht="12.75">
      <c r="A29" s="13" t="s">
        <v>148</v>
      </c>
      <c r="B29" s="14">
        <v>901</v>
      </c>
      <c r="C29" s="15" t="s">
        <v>92</v>
      </c>
      <c r="D29" s="15"/>
      <c r="E29" s="15"/>
      <c r="F29" s="15"/>
      <c r="G29" s="22"/>
      <c r="H29" s="22"/>
      <c r="I29" s="22">
        <f>I30</f>
        <v>67.5</v>
      </c>
      <c r="J29" s="22">
        <f>J30</f>
        <v>0</v>
      </c>
    </row>
    <row r="30" spans="1:10" ht="25.5">
      <c r="A30" s="18" t="s">
        <v>200</v>
      </c>
      <c r="B30" s="14">
        <v>901</v>
      </c>
      <c r="C30" s="15" t="s">
        <v>92</v>
      </c>
      <c r="D30" s="15" t="s">
        <v>145</v>
      </c>
      <c r="E30" s="15"/>
      <c r="F30" s="15"/>
      <c r="G30" s="22"/>
      <c r="H30" s="22"/>
      <c r="I30" s="22">
        <f>I31+I35</f>
        <v>67.5</v>
      </c>
      <c r="J30" s="22">
        <f>J31+J35</f>
        <v>0</v>
      </c>
    </row>
    <row r="31" spans="1:10" ht="12.75">
      <c r="A31" s="20" t="s">
        <v>84</v>
      </c>
      <c r="B31" s="14">
        <v>901</v>
      </c>
      <c r="C31" s="15" t="s">
        <v>92</v>
      </c>
      <c r="D31" s="15" t="s">
        <v>145</v>
      </c>
      <c r="E31" s="15" t="s">
        <v>85</v>
      </c>
      <c r="F31" s="15"/>
      <c r="G31" s="22"/>
      <c r="H31" s="22"/>
      <c r="I31" s="22">
        <f aca="true" t="shared" si="2" ref="I31:J33">I32</f>
        <v>20</v>
      </c>
      <c r="J31" s="22">
        <f t="shared" si="2"/>
        <v>0</v>
      </c>
    </row>
    <row r="32" spans="1:10" ht="33.75">
      <c r="A32" s="21" t="s">
        <v>201</v>
      </c>
      <c r="B32" s="14">
        <v>901</v>
      </c>
      <c r="C32" s="15" t="s">
        <v>92</v>
      </c>
      <c r="D32" s="15" t="s">
        <v>145</v>
      </c>
      <c r="E32" s="15" t="s">
        <v>202</v>
      </c>
      <c r="F32" s="15"/>
      <c r="G32" s="22"/>
      <c r="H32" s="22"/>
      <c r="I32" s="22">
        <f t="shared" si="2"/>
        <v>20</v>
      </c>
      <c r="J32" s="22">
        <f t="shared" si="2"/>
        <v>0</v>
      </c>
    </row>
    <row r="33" spans="1:10" ht="22.5">
      <c r="A33" s="21" t="s">
        <v>203</v>
      </c>
      <c r="B33" s="14">
        <v>901</v>
      </c>
      <c r="C33" s="15" t="s">
        <v>92</v>
      </c>
      <c r="D33" s="15" t="s">
        <v>145</v>
      </c>
      <c r="E33" s="15" t="s">
        <v>204</v>
      </c>
      <c r="F33" s="15"/>
      <c r="G33" s="22"/>
      <c r="H33" s="22"/>
      <c r="I33" s="22">
        <f t="shared" si="2"/>
        <v>20</v>
      </c>
      <c r="J33" s="22">
        <f t="shared" si="2"/>
        <v>0</v>
      </c>
    </row>
    <row r="34" spans="1:10" ht="12.75">
      <c r="A34" s="31" t="s">
        <v>230</v>
      </c>
      <c r="B34" s="32">
        <v>901</v>
      </c>
      <c r="C34" s="34" t="s">
        <v>92</v>
      </c>
      <c r="D34" s="34" t="s">
        <v>145</v>
      </c>
      <c r="E34" s="34" t="s">
        <v>204</v>
      </c>
      <c r="F34" s="34" t="s">
        <v>231</v>
      </c>
      <c r="G34" s="22"/>
      <c r="H34" s="22"/>
      <c r="I34" s="22">
        <v>20</v>
      </c>
      <c r="J34" s="22">
        <v>0</v>
      </c>
    </row>
    <row r="35" spans="1:10" ht="12.75">
      <c r="A35" s="19" t="s">
        <v>107</v>
      </c>
      <c r="B35" s="14">
        <v>901</v>
      </c>
      <c r="C35" s="15" t="s">
        <v>92</v>
      </c>
      <c r="D35" s="15" t="s">
        <v>145</v>
      </c>
      <c r="E35" s="15" t="s">
        <v>232</v>
      </c>
      <c r="F35" s="15"/>
      <c r="G35" s="22"/>
      <c r="H35" s="22"/>
      <c r="I35" s="22">
        <f>I36</f>
        <v>47.5</v>
      </c>
      <c r="J35" s="22">
        <f>J36</f>
        <v>0</v>
      </c>
    </row>
    <row r="36" spans="1:10" ht="22.5">
      <c r="A36" s="21" t="s">
        <v>205</v>
      </c>
      <c r="B36" s="14">
        <v>901</v>
      </c>
      <c r="C36" s="15" t="s">
        <v>92</v>
      </c>
      <c r="D36" s="15" t="s">
        <v>145</v>
      </c>
      <c r="E36" s="15" t="s">
        <v>206</v>
      </c>
      <c r="F36" s="15"/>
      <c r="G36" s="22"/>
      <c r="H36" s="22"/>
      <c r="I36" s="22">
        <f>I37</f>
        <v>47.5</v>
      </c>
      <c r="J36" s="22">
        <f>J37</f>
        <v>0</v>
      </c>
    </row>
    <row r="37" spans="1:10" ht="12.75">
      <c r="A37" s="19" t="s">
        <v>230</v>
      </c>
      <c r="B37" s="14">
        <v>901</v>
      </c>
      <c r="C37" s="15" t="s">
        <v>92</v>
      </c>
      <c r="D37" s="15" t="s">
        <v>145</v>
      </c>
      <c r="E37" s="15" t="s">
        <v>206</v>
      </c>
      <c r="F37" s="15" t="s">
        <v>231</v>
      </c>
      <c r="G37" s="22"/>
      <c r="H37" s="22"/>
      <c r="I37" s="22">
        <v>47.5</v>
      </c>
      <c r="J37" s="22">
        <v>0</v>
      </c>
    </row>
    <row r="38" spans="1:15" ht="12.75">
      <c r="A38" s="23" t="s">
        <v>76</v>
      </c>
      <c r="B38" s="24">
        <v>902</v>
      </c>
      <c r="C38" s="25"/>
      <c r="D38" s="25"/>
      <c r="E38" s="25"/>
      <c r="F38" s="25"/>
      <c r="G38" s="12" t="e">
        <f>G39+G76+G87+G96+G105+G118+G123+G132</f>
        <v>#REF!</v>
      </c>
      <c r="H38" s="12" t="e">
        <f>H39+H76+H87+H96+H105+H118+H123+H132</f>
        <v>#REF!</v>
      </c>
      <c r="I38" s="12">
        <f>I39+I76+I87+I96+I105+I118+I123+I132</f>
        <v>67228.69999999998</v>
      </c>
      <c r="J38" s="12">
        <f>J39+J76+J87+J96+J105+J118+J123+J132</f>
        <v>28195.100000000002</v>
      </c>
      <c r="K38" s="6">
        <v>65829.5</v>
      </c>
      <c r="L38" s="6">
        <v>14282.4</v>
      </c>
      <c r="M38" s="6">
        <v>67228.7</v>
      </c>
      <c r="N38" s="6">
        <v>28195.1</v>
      </c>
      <c r="O38" s="94">
        <v>28195079</v>
      </c>
    </row>
    <row r="39" spans="1:10" ht="12.75">
      <c r="A39" s="13" t="s">
        <v>60</v>
      </c>
      <c r="B39" s="14">
        <v>902</v>
      </c>
      <c r="C39" s="15" t="s">
        <v>61</v>
      </c>
      <c r="D39" s="15"/>
      <c r="E39" s="15"/>
      <c r="F39" s="15"/>
      <c r="G39" s="16" t="e">
        <f>SUM(G40,G43,G54,G58,G63)</f>
        <v>#REF!</v>
      </c>
      <c r="H39" s="16" t="e">
        <f>SUM(H40,H43,H54,H58,H63)</f>
        <v>#REF!</v>
      </c>
      <c r="I39" s="16">
        <f>SUM(I40,I43,I54,I58,I63)</f>
        <v>49022.7</v>
      </c>
      <c r="J39" s="16">
        <f>SUM(J40,J43,J54,J58,J63)</f>
        <v>20763.7</v>
      </c>
    </row>
    <row r="40" spans="1:10" ht="25.5">
      <c r="A40" s="18" t="s">
        <v>77</v>
      </c>
      <c r="B40" s="14">
        <v>902</v>
      </c>
      <c r="C40" s="15" t="s">
        <v>61</v>
      </c>
      <c r="D40" s="15" t="s">
        <v>78</v>
      </c>
      <c r="E40" s="15"/>
      <c r="F40" s="15"/>
      <c r="G40" s="16">
        <f aca="true" t="shared" si="3" ref="G40:J41">G41</f>
        <v>1697.7</v>
      </c>
      <c r="H40" s="16">
        <f t="shared" si="3"/>
        <v>159.4</v>
      </c>
      <c r="I40" s="16">
        <f t="shared" si="3"/>
        <v>1857.1</v>
      </c>
      <c r="J40" s="16">
        <f t="shared" si="3"/>
        <v>758.9</v>
      </c>
    </row>
    <row r="41" spans="1:10" ht="12.75">
      <c r="A41" s="20" t="s">
        <v>79</v>
      </c>
      <c r="B41" s="14">
        <v>902</v>
      </c>
      <c r="C41" s="15" t="s">
        <v>61</v>
      </c>
      <c r="D41" s="15" t="s">
        <v>78</v>
      </c>
      <c r="E41" s="15" t="s">
        <v>80</v>
      </c>
      <c r="F41" s="15"/>
      <c r="G41" s="16">
        <f t="shared" si="3"/>
        <v>1697.7</v>
      </c>
      <c r="H41" s="16">
        <f t="shared" si="3"/>
        <v>159.4</v>
      </c>
      <c r="I41" s="16">
        <f t="shared" si="3"/>
        <v>1857.1</v>
      </c>
      <c r="J41" s="16">
        <f t="shared" si="3"/>
        <v>758.9</v>
      </c>
    </row>
    <row r="42" spans="1:10" ht="12.75">
      <c r="A42" s="21" t="s">
        <v>68</v>
      </c>
      <c r="B42" s="14">
        <v>902</v>
      </c>
      <c r="C42" s="15" t="s">
        <v>61</v>
      </c>
      <c r="D42" s="15" t="s">
        <v>78</v>
      </c>
      <c r="E42" s="15" t="s">
        <v>80</v>
      </c>
      <c r="F42" s="15" t="s">
        <v>69</v>
      </c>
      <c r="G42" s="22">
        <f>'[1]КОСГУ_2013'!H41</f>
        <v>1697.7</v>
      </c>
      <c r="H42" s="22">
        <f>'[1]КОСГУ_2013'!I41</f>
        <v>159.4</v>
      </c>
      <c r="I42" s="22">
        <v>1857.1</v>
      </c>
      <c r="J42" s="22">
        <v>758.9</v>
      </c>
    </row>
    <row r="43" spans="1:10" ht="38.25">
      <c r="A43" s="18" t="s">
        <v>81</v>
      </c>
      <c r="B43" s="14">
        <v>902</v>
      </c>
      <c r="C43" s="15" t="s">
        <v>61</v>
      </c>
      <c r="D43" s="15" t="s">
        <v>82</v>
      </c>
      <c r="E43" s="15"/>
      <c r="F43" s="15"/>
      <c r="G43" s="16">
        <f>SUM(G44,G48)</f>
        <v>40377.299999999996</v>
      </c>
      <c r="H43" s="16">
        <f>SUM(H44,H48)</f>
        <v>2280</v>
      </c>
      <c r="I43" s="16">
        <f>SUM(I44,I48)</f>
        <v>41724.4</v>
      </c>
      <c r="J43" s="16">
        <f>SUM(J44,J48)</f>
        <v>19722.1</v>
      </c>
    </row>
    <row r="44" spans="1:10" ht="25.5">
      <c r="A44" s="19" t="s">
        <v>64</v>
      </c>
      <c r="B44" s="14">
        <v>902</v>
      </c>
      <c r="C44" s="15" t="s">
        <v>61</v>
      </c>
      <c r="D44" s="15" t="s">
        <v>82</v>
      </c>
      <c r="E44" s="15" t="s">
        <v>65</v>
      </c>
      <c r="F44" s="15"/>
      <c r="G44" s="16">
        <f>G45</f>
        <v>39680.299999999996</v>
      </c>
      <c r="H44" s="16">
        <f>H45</f>
        <v>2280</v>
      </c>
      <c r="I44" s="16">
        <f>I45</f>
        <v>41027.4</v>
      </c>
      <c r="J44" s="16">
        <f>J45</f>
        <v>19414</v>
      </c>
    </row>
    <row r="45" spans="1:10" ht="12.75">
      <c r="A45" s="20" t="s">
        <v>66</v>
      </c>
      <c r="B45" s="14">
        <v>902</v>
      </c>
      <c r="C45" s="15" t="s">
        <v>61</v>
      </c>
      <c r="D45" s="15" t="s">
        <v>82</v>
      </c>
      <c r="E45" s="15" t="s">
        <v>67</v>
      </c>
      <c r="F45" s="15"/>
      <c r="G45" s="16">
        <f>G46+G47</f>
        <v>39680.299999999996</v>
      </c>
      <c r="H45" s="16">
        <f>H46+H47</f>
        <v>2280</v>
      </c>
      <c r="I45" s="16">
        <f>I46+I47</f>
        <v>41027.4</v>
      </c>
      <c r="J45" s="16">
        <f>J46+J47</f>
        <v>19414</v>
      </c>
    </row>
    <row r="46" spans="1:10" ht="12.75">
      <c r="A46" s="21" t="s">
        <v>68</v>
      </c>
      <c r="B46" s="14">
        <v>902</v>
      </c>
      <c r="C46" s="15" t="s">
        <v>61</v>
      </c>
      <c r="D46" s="15" t="s">
        <v>82</v>
      </c>
      <c r="E46" s="15" t="s">
        <v>67</v>
      </c>
      <c r="F46" s="15" t="s">
        <v>69</v>
      </c>
      <c r="G46" s="22">
        <f>'[1]КОСГУ_2013'!H47</f>
        <v>39650.299999999996</v>
      </c>
      <c r="H46" s="22">
        <f>'[1]КОСГУ_2013'!I47</f>
        <v>2280</v>
      </c>
      <c r="I46" s="22">
        <v>40997.4</v>
      </c>
      <c r="J46" s="22">
        <v>19414</v>
      </c>
    </row>
    <row r="47" spans="1:10" s="30" customFormat="1" ht="45">
      <c r="A47" s="26" t="s">
        <v>20</v>
      </c>
      <c r="B47" s="27">
        <v>902</v>
      </c>
      <c r="C47" s="28" t="s">
        <v>61</v>
      </c>
      <c r="D47" s="28" t="s">
        <v>82</v>
      </c>
      <c r="E47" s="28" t="s">
        <v>67</v>
      </c>
      <c r="F47" s="28" t="s">
        <v>83</v>
      </c>
      <c r="G47" s="29">
        <f>'[1]КОСГУ_2013'!H59</f>
        <v>30</v>
      </c>
      <c r="H47" s="29">
        <f>'[1]КОСГУ_2013'!I59</f>
        <v>0</v>
      </c>
      <c r="I47" s="29">
        <v>30</v>
      </c>
      <c r="J47" s="29">
        <f>'[1]КОСГУ_2013'!K59</f>
        <v>0</v>
      </c>
    </row>
    <row r="48" spans="1:10" ht="12.75">
      <c r="A48" s="20" t="s">
        <v>84</v>
      </c>
      <c r="B48" s="14">
        <v>902</v>
      </c>
      <c r="C48" s="15" t="s">
        <v>61</v>
      </c>
      <c r="D48" s="15" t="s">
        <v>82</v>
      </c>
      <c r="E48" s="15" t="s">
        <v>85</v>
      </c>
      <c r="F48" s="15"/>
      <c r="G48" s="16">
        <f>G49</f>
        <v>697</v>
      </c>
      <c r="H48" s="16">
        <f>H49</f>
        <v>0</v>
      </c>
      <c r="I48" s="16">
        <f>I49</f>
        <v>697</v>
      </c>
      <c r="J48" s="16">
        <f>J49</f>
        <v>308.1</v>
      </c>
    </row>
    <row r="49" spans="1:10" ht="45">
      <c r="A49" s="21" t="s">
        <v>21</v>
      </c>
      <c r="B49" s="14">
        <v>902</v>
      </c>
      <c r="C49" s="15" t="s">
        <v>61</v>
      </c>
      <c r="D49" s="15" t="s">
        <v>82</v>
      </c>
      <c r="E49" s="15" t="s">
        <v>86</v>
      </c>
      <c r="F49" s="15"/>
      <c r="G49" s="16">
        <f>SUM(G50,G52)</f>
        <v>697</v>
      </c>
      <c r="H49" s="16">
        <f>SUM(H50,H52)</f>
        <v>0</v>
      </c>
      <c r="I49" s="16">
        <f>SUM(I50,I52)</f>
        <v>697</v>
      </c>
      <c r="J49" s="16">
        <f>SUM(J50,J52)</f>
        <v>308.1</v>
      </c>
    </row>
    <row r="50" spans="1:10" ht="22.5">
      <c r="A50" s="21" t="s">
        <v>87</v>
      </c>
      <c r="B50" s="14">
        <v>902</v>
      </c>
      <c r="C50" s="15" t="s">
        <v>61</v>
      </c>
      <c r="D50" s="15" t="s">
        <v>82</v>
      </c>
      <c r="E50" s="15" t="s">
        <v>88</v>
      </c>
      <c r="F50" s="15"/>
      <c r="G50" s="16">
        <f>G51</f>
        <v>337</v>
      </c>
      <c r="H50" s="16">
        <f>H51</f>
        <v>0</v>
      </c>
      <c r="I50" s="16">
        <f>I51</f>
        <v>337</v>
      </c>
      <c r="J50" s="16">
        <f>J51</f>
        <v>151.2</v>
      </c>
    </row>
    <row r="51" spans="1:10" s="36" customFormat="1" ht="12.75">
      <c r="A51" s="31" t="s">
        <v>68</v>
      </c>
      <c r="B51" s="32">
        <v>902</v>
      </c>
      <c r="C51" s="33" t="s">
        <v>61</v>
      </c>
      <c r="D51" s="33" t="s">
        <v>82</v>
      </c>
      <c r="E51" s="34" t="s">
        <v>88</v>
      </c>
      <c r="F51" s="33" t="s">
        <v>69</v>
      </c>
      <c r="G51" s="35">
        <f>'[1]КОСГУ_2013'!H64</f>
        <v>337</v>
      </c>
      <c r="H51" s="35">
        <f>'[1]КОСГУ_2013'!I64</f>
        <v>0</v>
      </c>
      <c r="I51" s="35">
        <v>337</v>
      </c>
      <c r="J51" s="35">
        <v>151.2</v>
      </c>
    </row>
    <row r="52" spans="1:10" ht="22.5">
      <c r="A52" s="21" t="s">
        <v>89</v>
      </c>
      <c r="B52" s="14">
        <v>902</v>
      </c>
      <c r="C52" s="37" t="s">
        <v>61</v>
      </c>
      <c r="D52" s="15" t="s">
        <v>82</v>
      </c>
      <c r="E52" s="15" t="s">
        <v>90</v>
      </c>
      <c r="F52" s="37"/>
      <c r="G52" s="16">
        <f>G53</f>
        <v>360</v>
      </c>
      <c r="H52" s="16">
        <f>H53</f>
        <v>0</v>
      </c>
      <c r="I52" s="16">
        <f>I53</f>
        <v>360</v>
      </c>
      <c r="J52" s="16">
        <f>J53</f>
        <v>156.9</v>
      </c>
    </row>
    <row r="53" spans="1:10" s="36" customFormat="1" ht="12.75">
      <c r="A53" s="31" t="s">
        <v>68</v>
      </c>
      <c r="B53" s="32">
        <v>902</v>
      </c>
      <c r="C53" s="33" t="s">
        <v>61</v>
      </c>
      <c r="D53" s="34" t="s">
        <v>82</v>
      </c>
      <c r="E53" s="34" t="s">
        <v>90</v>
      </c>
      <c r="F53" s="33" t="s">
        <v>69</v>
      </c>
      <c r="G53" s="110">
        <f>'[1]КОСГУ_2013'!H68</f>
        <v>360</v>
      </c>
      <c r="H53" s="110">
        <f>'[1]КОСГУ_2013'!I68</f>
        <v>0</v>
      </c>
      <c r="I53" s="110">
        <v>360</v>
      </c>
      <c r="J53" s="110">
        <v>156.9</v>
      </c>
    </row>
    <row r="54" spans="1:10" ht="12.75">
      <c r="A54" s="18" t="s">
        <v>91</v>
      </c>
      <c r="B54" s="14">
        <v>902</v>
      </c>
      <c r="C54" s="15" t="s">
        <v>61</v>
      </c>
      <c r="D54" s="15" t="s">
        <v>92</v>
      </c>
      <c r="E54" s="15"/>
      <c r="F54" s="15"/>
      <c r="G54" s="16">
        <f>SUM(G55)</f>
        <v>1200</v>
      </c>
      <c r="H54" s="16">
        <f>SUM(H55)</f>
        <v>0</v>
      </c>
      <c r="I54" s="16">
        <f>SUM(I55)</f>
        <v>1200</v>
      </c>
      <c r="J54" s="16">
        <f>SUM(J55)</f>
        <v>0</v>
      </c>
    </row>
    <row r="55" spans="1:10" ht="12.75">
      <c r="A55" s="19" t="s">
        <v>93</v>
      </c>
      <c r="B55" s="14">
        <v>902</v>
      </c>
      <c r="C55" s="15" t="s">
        <v>61</v>
      </c>
      <c r="D55" s="15" t="s">
        <v>92</v>
      </c>
      <c r="E55" s="15" t="s">
        <v>94</v>
      </c>
      <c r="F55" s="15"/>
      <c r="G55" s="16">
        <f aca="true" t="shared" si="4" ref="G55:J56">G56</f>
        <v>1200</v>
      </c>
      <c r="H55" s="16">
        <f t="shared" si="4"/>
        <v>0</v>
      </c>
      <c r="I55" s="16">
        <f t="shared" si="4"/>
        <v>1200</v>
      </c>
      <c r="J55" s="16">
        <f t="shared" si="4"/>
        <v>0</v>
      </c>
    </row>
    <row r="56" spans="1:10" ht="12.75">
      <c r="A56" s="21" t="s">
        <v>95</v>
      </c>
      <c r="B56" s="14">
        <v>902</v>
      </c>
      <c r="C56" s="15" t="s">
        <v>61</v>
      </c>
      <c r="D56" s="15" t="s">
        <v>92</v>
      </c>
      <c r="E56" s="15" t="s">
        <v>96</v>
      </c>
      <c r="F56" s="15"/>
      <c r="G56" s="16">
        <f t="shared" si="4"/>
        <v>1200</v>
      </c>
      <c r="H56" s="16">
        <f t="shared" si="4"/>
        <v>0</v>
      </c>
      <c r="I56" s="16">
        <f t="shared" si="4"/>
        <v>1200</v>
      </c>
      <c r="J56" s="16">
        <f t="shared" si="4"/>
        <v>0</v>
      </c>
    </row>
    <row r="57" spans="1:10" ht="12.75">
      <c r="A57" s="21" t="s">
        <v>68</v>
      </c>
      <c r="B57" s="14">
        <v>902</v>
      </c>
      <c r="C57" s="15" t="s">
        <v>61</v>
      </c>
      <c r="D57" s="15" t="s">
        <v>92</v>
      </c>
      <c r="E57" s="15" t="s">
        <v>96</v>
      </c>
      <c r="F57" s="15" t="s">
        <v>69</v>
      </c>
      <c r="G57" s="22">
        <f>'[1]КОСГУ_2013'!H76</f>
        <v>1200</v>
      </c>
      <c r="H57" s="22">
        <f>'[1]КОСГУ_2013'!I76</f>
        <v>0</v>
      </c>
      <c r="I57" s="22">
        <v>1200</v>
      </c>
      <c r="J57" s="22">
        <f>'[1]КОСГУ_2013'!K76</f>
        <v>0</v>
      </c>
    </row>
    <row r="58" spans="1:10" ht="12.75">
      <c r="A58" s="18" t="s">
        <v>97</v>
      </c>
      <c r="B58" s="14">
        <v>902</v>
      </c>
      <c r="C58" s="15" t="s">
        <v>61</v>
      </c>
      <c r="D58" s="15" t="s">
        <v>98</v>
      </c>
      <c r="E58" s="15"/>
      <c r="F58" s="15"/>
      <c r="G58" s="16">
        <f aca="true" t="shared" si="5" ref="G58:J60">G59</f>
        <v>200</v>
      </c>
      <c r="H58" s="16">
        <f t="shared" si="5"/>
        <v>2500</v>
      </c>
      <c r="I58" s="16">
        <f t="shared" si="5"/>
        <v>2700</v>
      </c>
      <c r="J58" s="16">
        <f t="shared" si="5"/>
        <v>0</v>
      </c>
    </row>
    <row r="59" spans="1:10" ht="12.75">
      <c r="A59" s="19" t="s">
        <v>97</v>
      </c>
      <c r="B59" s="14">
        <v>902</v>
      </c>
      <c r="C59" s="15" t="s">
        <v>61</v>
      </c>
      <c r="D59" s="15" t="s">
        <v>98</v>
      </c>
      <c r="E59" s="37" t="s">
        <v>99</v>
      </c>
      <c r="F59" s="15"/>
      <c r="G59" s="16">
        <f t="shared" si="5"/>
        <v>200</v>
      </c>
      <c r="H59" s="16">
        <f t="shared" si="5"/>
        <v>2500</v>
      </c>
      <c r="I59" s="16">
        <f t="shared" si="5"/>
        <v>2700</v>
      </c>
      <c r="J59" s="16">
        <f t="shared" si="5"/>
        <v>0</v>
      </c>
    </row>
    <row r="60" spans="1:10" ht="12.75">
      <c r="A60" s="19" t="s">
        <v>100</v>
      </c>
      <c r="B60" s="14">
        <v>902</v>
      </c>
      <c r="C60" s="15" t="s">
        <v>61</v>
      </c>
      <c r="D60" s="15" t="s">
        <v>98</v>
      </c>
      <c r="E60" s="37" t="s">
        <v>101</v>
      </c>
      <c r="F60" s="15"/>
      <c r="G60" s="16">
        <f t="shared" si="5"/>
        <v>200</v>
      </c>
      <c r="H60" s="16">
        <f t="shared" si="5"/>
        <v>2500</v>
      </c>
      <c r="I60" s="16">
        <f t="shared" si="5"/>
        <v>2700</v>
      </c>
      <c r="J60" s="16">
        <f t="shared" si="5"/>
        <v>0</v>
      </c>
    </row>
    <row r="61" spans="1:10" ht="12.75">
      <c r="A61" s="20" t="s">
        <v>102</v>
      </c>
      <c r="B61" s="14">
        <v>902</v>
      </c>
      <c r="C61" s="15" t="s">
        <v>61</v>
      </c>
      <c r="D61" s="15" t="s">
        <v>98</v>
      </c>
      <c r="E61" s="37" t="s">
        <v>101</v>
      </c>
      <c r="F61" s="15" t="s">
        <v>103</v>
      </c>
      <c r="G61" s="16">
        <f>SUM(G62:G62)</f>
        <v>200</v>
      </c>
      <c r="H61" s="16">
        <f>SUM(H62:H62)</f>
        <v>2500</v>
      </c>
      <c r="I61" s="16">
        <f>SUM(I62:I62)</f>
        <v>2700</v>
      </c>
      <c r="J61" s="16">
        <f>SUM(J62:J62)</f>
        <v>0</v>
      </c>
    </row>
    <row r="62" spans="1:10" ht="45">
      <c r="A62" s="21" t="s">
        <v>104</v>
      </c>
      <c r="B62" s="14">
        <v>902</v>
      </c>
      <c r="C62" s="15" t="s">
        <v>61</v>
      </c>
      <c r="D62" s="15" t="s">
        <v>98</v>
      </c>
      <c r="E62" s="37" t="s">
        <v>101</v>
      </c>
      <c r="F62" s="15" t="s">
        <v>103</v>
      </c>
      <c r="G62" s="22">
        <f>'[1]КОСГУ_2013'!H82</f>
        <v>200</v>
      </c>
      <c r="H62" s="22">
        <f>'[1]КОСГУ_2013'!I82</f>
        <v>2500</v>
      </c>
      <c r="I62" s="22">
        <v>2700</v>
      </c>
      <c r="J62" s="22">
        <f>'[1]КОСГУ_2013'!K82</f>
        <v>0</v>
      </c>
    </row>
    <row r="63" spans="1:10" ht="12.75">
      <c r="A63" s="38" t="s">
        <v>105</v>
      </c>
      <c r="B63" s="14">
        <v>902</v>
      </c>
      <c r="C63" s="15" t="s">
        <v>61</v>
      </c>
      <c r="D63" s="15" t="s">
        <v>106</v>
      </c>
      <c r="E63" s="15"/>
      <c r="F63" s="15"/>
      <c r="G63" s="16" t="e">
        <f>SUM(G67)</f>
        <v>#REF!</v>
      </c>
      <c r="H63" s="16" t="e">
        <f>SUM(H67)</f>
        <v>#REF!</v>
      </c>
      <c r="I63" s="16">
        <f>SUM(I67,I64)</f>
        <v>1541.2</v>
      </c>
      <c r="J63" s="16">
        <f>SUM(J67,J64)</f>
        <v>282.7</v>
      </c>
    </row>
    <row r="64" spans="1:10" ht="25.5">
      <c r="A64" s="19" t="s">
        <v>207</v>
      </c>
      <c r="B64" s="111" t="s">
        <v>128</v>
      </c>
      <c r="C64" s="111" t="s">
        <v>61</v>
      </c>
      <c r="D64" s="111" t="s">
        <v>106</v>
      </c>
      <c r="E64" s="111" t="s">
        <v>208</v>
      </c>
      <c r="F64" s="111"/>
      <c r="G64" s="16"/>
      <c r="H64" s="16"/>
      <c r="I64" s="16">
        <f>I65</f>
        <v>42.2</v>
      </c>
      <c r="J64" s="16">
        <f>J65</f>
        <v>0</v>
      </c>
    </row>
    <row r="65" spans="1:10" ht="22.5">
      <c r="A65" s="21" t="s">
        <v>209</v>
      </c>
      <c r="B65" s="111" t="s">
        <v>128</v>
      </c>
      <c r="C65" s="111" t="s">
        <v>61</v>
      </c>
      <c r="D65" s="111" t="s">
        <v>106</v>
      </c>
      <c r="E65" s="111" t="s">
        <v>208</v>
      </c>
      <c r="F65" s="111"/>
      <c r="G65" s="16"/>
      <c r="H65" s="16"/>
      <c r="I65" s="16">
        <f>I66</f>
        <v>42.2</v>
      </c>
      <c r="J65" s="16">
        <f>J66</f>
        <v>0</v>
      </c>
    </row>
    <row r="66" spans="1:10" ht="12.75">
      <c r="A66" s="93" t="s">
        <v>230</v>
      </c>
      <c r="B66" s="34" t="s">
        <v>128</v>
      </c>
      <c r="C66" s="34" t="s">
        <v>61</v>
      </c>
      <c r="D66" s="34" t="s">
        <v>106</v>
      </c>
      <c r="E66" s="34" t="s">
        <v>208</v>
      </c>
      <c r="F66" s="34" t="s">
        <v>231</v>
      </c>
      <c r="G66" s="16"/>
      <c r="H66" s="16"/>
      <c r="I66" s="16">
        <v>42.2</v>
      </c>
      <c r="J66" s="16">
        <v>0</v>
      </c>
    </row>
    <row r="67" spans="1:10" ht="12.75">
      <c r="A67" s="19" t="s">
        <v>107</v>
      </c>
      <c r="B67" s="14">
        <v>902</v>
      </c>
      <c r="C67" s="15" t="s">
        <v>61</v>
      </c>
      <c r="D67" s="15" t="s">
        <v>106</v>
      </c>
      <c r="E67" s="15">
        <v>7950000</v>
      </c>
      <c r="F67" s="15"/>
      <c r="G67" s="16" t="e">
        <f>G68</f>
        <v>#REF!</v>
      </c>
      <c r="H67" s="16" t="e">
        <f>H68</f>
        <v>#REF!</v>
      </c>
      <c r="I67" s="16">
        <f>I68</f>
        <v>1499</v>
      </c>
      <c r="J67" s="16">
        <f>J68</f>
        <v>282.7</v>
      </c>
    </row>
    <row r="68" spans="1:10" ht="12.75">
      <c r="A68" s="21" t="s">
        <v>68</v>
      </c>
      <c r="B68" s="14">
        <v>902</v>
      </c>
      <c r="C68" s="15" t="s">
        <v>61</v>
      </c>
      <c r="D68" s="15" t="s">
        <v>106</v>
      </c>
      <c r="E68" s="15">
        <v>7950000</v>
      </c>
      <c r="F68" s="15" t="s">
        <v>69</v>
      </c>
      <c r="G68" s="16" t="e">
        <f>G69+G70+G71+G72+#REF!+G73+G74+G75</f>
        <v>#REF!</v>
      </c>
      <c r="H68" s="16" t="e">
        <f>H69+H70+H71+H72+#REF!+H73+H74+H75</f>
        <v>#REF!</v>
      </c>
      <c r="I68" s="16">
        <f>I69+I70+I71+I72+I73+I74+I75</f>
        <v>1499</v>
      </c>
      <c r="J68" s="16">
        <f>J69+J70+J71+J72+J73+J74+J75</f>
        <v>282.7</v>
      </c>
    </row>
    <row r="69" spans="1:10" ht="33.75">
      <c r="A69" s="21" t="s">
        <v>108</v>
      </c>
      <c r="B69" s="14">
        <v>902</v>
      </c>
      <c r="C69" s="15" t="s">
        <v>61</v>
      </c>
      <c r="D69" s="15" t="s">
        <v>106</v>
      </c>
      <c r="E69" s="15" t="s">
        <v>109</v>
      </c>
      <c r="F69" s="15" t="s">
        <v>69</v>
      </c>
      <c r="G69" s="22">
        <f>'[1]КОСГУ_2013'!H90</f>
        <v>10</v>
      </c>
      <c r="H69" s="22">
        <f>'[1]КОСГУ_2013'!I90</f>
        <v>0</v>
      </c>
      <c r="I69" s="22">
        <v>10</v>
      </c>
      <c r="J69" s="22">
        <f>'[1]КОСГУ_2013'!K90</f>
        <v>0</v>
      </c>
    </row>
    <row r="70" spans="1:10" ht="22.5">
      <c r="A70" s="21" t="s">
        <v>110</v>
      </c>
      <c r="B70" s="14">
        <v>902</v>
      </c>
      <c r="C70" s="15" t="s">
        <v>61</v>
      </c>
      <c r="D70" s="15" t="s">
        <v>106</v>
      </c>
      <c r="E70" s="15" t="s">
        <v>111</v>
      </c>
      <c r="F70" s="15" t="s">
        <v>69</v>
      </c>
      <c r="G70" s="22">
        <f>'[1]КОСГУ_2013'!H92</f>
        <v>150</v>
      </c>
      <c r="H70" s="22">
        <f>'[1]КОСГУ_2013'!I92</f>
        <v>150</v>
      </c>
      <c r="I70" s="22">
        <v>300</v>
      </c>
      <c r="J70" s="22">
        <f>'[1]КОСГУ_2013'!K92</f>
        <v>0</v>
      </c>
    </row>
    <row r="71" spans="1:10" ht="22.5">
      <c r="A71" s="21" t="s">
        <v>112</v>
      </c>
      <c r="B71" s="14">
        <v>902</v>
      </c>
      <c r="C71" s="15" t="s">
        <v>61</v>
      </c>
      <c r="D71" s="15" t="s">
        <v>106</v>
      </c>
      <c r="E71" s="15" t="s">
        <v>113</v>
      </c>
      <c r="F71" s="15" t="s">
        <v>69</v>
      </c>
      <c r="G71" s="22">
        <f>'[1]КОСГУ_2013'!H97</f>
        <v>150</v>
      </c>
      <c r="H71" s="22">
        <f>'[1]КОСГУ_2013'!I97</f>
        <v>0</v>
      </c>
      <c r="I71" s="22">
        <v>150</v>
      </c>
      <c r="J71" s="22">
        <f>'[1]КОСГУ_2013'!K97</f>
        <v>0</v>
      </c>
    </row>
    <row r="72" spans="1:10" ht="33.75">
      <c r="A72" s="21" t="s">
        <v>114</v>
      </c>
      <c r="B72" s="14">
        <v>902</v>
      </c>
      <c r="C72" s="15" t="s">
        <v>61</v>
      </c>
      <c r="D72" s="15" t="s">
        <v>106</v>
      </c>
      <c r="E72" s="15" t="s">
        <v>115</v>
      </c>
      <c r="F72" s="15" t="s">
        <v>69</v>
      </c>
      <c r="G72" s="22">
        <f>'[1]КОСГУ_2013'!H100</f>
        <v>100</v>
      </c>
      <c r="H72" s="22">
        <f>'[1]КОСГУ_2013'!I100</f>
        <v>115</v>
      </c>
      <c r="I72" s="22">
        <v>548.3</v>
      </c>
      <c r="J72" s="22">
        <v>112.6</v>
      </c>
    </row>
    <row r="73" spans="1:10" ht="22.5">
      <c r="A73" s="21" t="s">
        <v>116</v>
      </c>
      <c r="B73" s="14">
        <v>902</v>
      </c>
      <c r="C73" s="15" t="s">
        <v>61</v>
      </c>
      <c r="D73" s="15" t="s">
        <v>106</v>
      </c>
      <c r="E73" s="15" t="s">
        <v>117</v>
      </c>
      <c r="F73" s="15" t="s">
        <v>69</v>
      </c>
      <c r="G73" s="22">
        <f>'[1]КОСГУ_2013'!H109</f>
        <v>100</v>
      </c>
      <c r="H73" s="22">
        <f>'[1]КОСГУ_2013'!I109</f>
        <v>0</v>
      </c>
      <c r="I73" s="22">
        <v>240.7</v>
      </c>
      <c r="J73" s="22">
        <v>60.1</v>
      </c>
    </row>
    <row r="74" spans="1:10" ht="22.5">
      <c r="A74" s="21" t="s">
        <v>118</v>
      </c>
      <c r="B74" s="14">
        <v>902</v>
      </c>
      <c r="C74" s="15" t="s">
        <v>61</v>
      </c>
      <c r="D74" s="15" t="s">
        <v>106</v>
      </c>
      <c r="E74" s="15" t="s">
        <v>119</v>
      </c>
      <c r="F74" s="15" t="s">
        <v>69</v>
      </c>
      <c r="G74" s="22">
        <f>'[1]КОСГУ_2013'!H111</f>
        <v>100</v>
      </c>
      <c r="H74" s="22">
        <f>'[1]КОСГУ_2013'!I111</f>
        <v>0</v>
      </c>
      <c r="I74" s="22">
        <v>100</v>
      </c>
      <c r="J74" s="22">
        <f>'[1]КОСГУ_2013'!K111</f>
        <v>0</v>
      </c>
    </row>
    <row r="75" spans="1:10" ht="33.75">
      <c r="A75" s="21" t="s">
        <v>120</v>
      </c>
      <c r="B75" s="14">
        <v>902</v>
      </c>
      <c r="C75" s="15" t="s">
        <v>61</v>
      </c>
      <c r="D75" s="15" t="s">
        <v>106</v>
      </c>
      <c r="E75" s="15" t="s">
        <v>121</v>
      </c>
      <c r="F75" s="15" t="s">
        <v>69</v>
      </c>
      <c r="G75" s="22">
        <f>'[1]КОСГУ_2013'!H113</f>
        <v>25</v>
      </c>
      <c r="H75" s="22">
        <f>'[1]КОСГУ_2013'!I113</f>
        <v>125</v>
      </c>
      <c r="I75" s="22">
        <v>150</v>
      </c>
      <c r="J75" s="22">
        <v>110</v>
      </c>
    </row>
    <row r="76" spans="1:10" s="39" customFormat="1" ht="25.5">
      <c r="A76" s="13" t="s">
        <v>122</v>
      </c>
      <c r="B76" s="14">
        <v>902</v>
      </c>
      <c r="C76" s="15" t="s">
        <v>63</v>
      </c>
      <c r="D76" s="15"/>
      <c r="E76" s="15"/>
      <c r="F76" s="15"/>
      <c r="G76" s="16">
        <f>SUM(G77)</f>
        <v>7412.6</v>
      </c>
      <c r="H76" s="16">
        <f>SUM(H77)</f>
        <v>207.6</v>
      </c>
      <c r="I76" s="16">
        <f>SUM(I77)</f>
        <v>7979.1</v>
      </c>
      <c r="J76" s="16">
        <f>SUM(J77)</f>
        <v>3348.1000000000004</v>
      </c>
    </row>
    <row r="77" spans="1:10" ht="25.5">
      <c r="A77" s="18" t="s">
        <v>123</v>
      </c>
      <c r="B77" s="14">
        <v>902</v>
      </c>
      <c r="C77" s="15" t="s">
        <v>63</v>
      </c>
      <c r="D77" s="15" t="s">
        <v>124</v>
      </c>
      <c r="E77" s="15"/>
      <c r="F77" s="15"/>
      <c r="G77" s="16">
        <f>SUM(G78,G81,G85)</f>
        <v>7412.6</v>
      </c>
      <c r="H77" s="16">
        <f>SUM(H78,H81,H85)</f>
        <v>207.6</v>
      </c>
      <c r="I77" s="16">
        <f>SUM(I78,I81,I85)</f>
        <v>7979.1</v>
      </c>
      <c r="J77" s="16">
        <f>SUM(J78,J81,J85)</f>
        <v>3348.1000000000004</v>
      </c>
    </row>
    <row r="78" spans="1:10" ht="25.5">
      <c r="A78" s="19" t="s">
        <v>64</v>
      </c>
      <c r="B78" s="14">
        <v>902</v>
      </c>
      <c r="C78" s="15" t="s">
        <v>63</v>
      </c>
      <c r="D78" s="15" t="s">
        <v>124</v>
      </c>
      <c r="E78" s="15" t="s">
        <v>65</v>
      </c>
      <c r="F78" s="15"/>
      <c r="G78" s="16">
        <f aca="true" t="shared" si="6" ref="G78:J79">G79</f>
        <v>3663.2</v>
      </c>
      <c r="H78" s="16">
        <f t="shared" si="6"/>
        <v>207.6</v>
      </c>
      <c r="I78" s="16">
        <f t="shared" si="6"/>
        <v>3870.8</v>
      </c>
      <c r="J78" s="16">
        <f t="shared" si="6"/>
        <v>1760</v>
      </c>
    </row>
    <row r="79" spans="1:10" ht="12.75">
      <c r="A79" s="20" t="s">
        <v>66</v>
      </c>
      <c r="B79" s="14">
        <v>902</v>
      </c>
      <c r="C79" s="15" t="s">
        <v>63</v>
      </c>
      <c r="D79" s="15" t="s">
        <v>124</v>
      </c>
      <c r="E79" s="15" t="s">
        <v>67</v>
      </c>
      <c r="F79" s="15"/>
      <c r="G79" s="16">
        <f t="shared" si="6"/>
        <v>3663.2</v>
      </c>
      <c r="H79" s="16">
        <f t="shared" si="6"/>
        <v>207.6</v>
      </c>
      <c r="I79" s="16">
        <f t="shared" si="6"/>
        <v>3870.8</v>
      </c>
      <c r="J79" s="16">
        <f t="shared" si="6"/>
        <v>1760</v>
      </c>
    </row>
    <row r="80" spans="1:10" ht="12.75">
      <c r="A80" s="21" t="s">
        <v>68</v>
      </c>
      <c r="B80" s="14">
        <v>902</v>
      </c>
      <c r="C80" s="15" t="s">
        <v>63</v>
      </c>
      <c r="D80" s="15" t="s">
        <v>124</v>
      </c>
      <c r="E80" s="15" t="s">
        <v>67</v>
      </c>
      <c r="F80" s="15" t="s">
        <v>69</v>
      </c>
      <c r="G80" s="22">
        <f>'[1]КОСГУ_2013'!H119</f>
        <v>3663.2</v>
      </c>
      <c r="H80" s="22">
        <f>'[1]КОСГУ_2013'!I119</f>
        <v>207.6</v>
      </c>
      <c r="I80" s="22">
        <v>3870.8</v>
      </c>
      <c r="J80" s="22">
        <v>1760</v>
      </c>
    </row>
    <row r="81" spans="1:10" ht="25.5">
      <c r="A81" s="19" t="s">
        <v>125</v>
      </c>
      <c r="B81" s="14">
        <v>902</v>
      </c>
      <c r="C81" s="15" t="s">
        <v>63</v>
      </c>
      <c r="D81" s="15" t="s">
        <v>124</v>
      </c>
      <c r="E81" s="40">
        <v>2180000</v>
      </c>
      <c r="F81" s="15"/>
      <c r="G81" s="16">
        <f aca="true" t="shared" si="7" ref="G81:J82">G82</f>
        <v>140</v>
      </c>
      <c r="H81" s="16">
        <f t="shared" si="7"/>
        <v>0</v>
      </c>
      <c r="I81" s="16">
        <f t="shared" si="7"/>
        <v>140</v>
      </c>
      <c r="J81" s="16">
        <f t="shared" si="7"/>
        <v>13.9</v>
      </c>
    </row>
    <row r="82" spans="1:10" ht="22.5">
      <c r="A82" s="20" t="s">
        <v>126</v>
      </c>
      <c r="B82" s="14">
        <v>902</v>
      </c>
      <c r="C82" s="15" t="s">
        <v>63</v>
      </c>
      <c r="D82" s="15" t="s">
        <v>124</v>
      </c>
      <c r="E82" s="40">
        <v>2180100</v>
      </c>
      <c r="F82" s="15"/>
      <c r="G82" s="16">
        <f t="shared" si="7"/>
        <v>140</v>
      </c>
      <c r="H82" s="16">
        <f t="shared" si="7"/>
        <v>0</v>
      </c>
      <c r="I82" s="16">
        <f t="shared" si="7"/>
        <v>140</v>
      </c>
      <c r="J82" s="16">
        <f t="shared" si="7"/>
        <v>13.9</v>
      </c>
    </row>
    <row r="83" spans="1:10" ht="12.75">
      <c r="A83" s="20" t="s">
        <v>68</v>
      </c>
      <c r="B83" s="14">
        <v>902</v>
      </c>
      <c r="C83" s="15" t="s">
        <v>63</v>
      </c>
      <c r="D83" s="15" t="s">
        <v>124</v>
      </c>
      <c r="E83" s="40">
        <v>2180100</v>
      </c>
      <c r="F83" s="15" t="s">
        <v>69</v>
      </c>
      <c r="G83" s="16">
        <f>SUM(G84:G84)</f>
        <v>140</v>
      </c>
      <c r="H83" s="16">
        <f>SUM(H84:H84)</f>
        <v>0</v>
      </c>
      <c r="I83" s="16">
        <f>SUM(I84:I84)</f>
        <v>140</v>
      </c>
      <c r="J83" s="16">
        <f>SUM(J84:J84)</f>
        <v>13.9</v>
      </c>
    </row>
    <row r="84" spans="1:10" ht="45">
      <c r="A84" s="21" t="s">
        <v>104</v>
      </c>
      <c r="B84" s="14">
        <v>902</v>
      </c>
      <c r="C84" s="15" t="s">
        <v>63</v>
      </c>
      <c r="D84" s="15" t="s">
        <v>124</v>
      </c>
      <c r="E84" s="40">
        <v>2180100</v>
      </c>
      <c r="F84" s="15" t="s">
        <v>69</v>
      </c>
      <c r="G84" s="22">
        <f>'[1]КОСГУ_2013'!H125</f>
        <v>140</v>
      </c>
      <c r="H84" s="22">
        <f>'[1]КОСГУ_2013'!I125</f>
        <v>0</v>
      </c>
      <c r="I84" s="22">
        <v>140</v>
      </c>
      <c r="J84" s="22">
        <v>13.9</v>
      </c>
    </row>
    <row r="85" spans="1:10" ht="12.75">
      <c r="A85" s="19" t="s">
        <v>127</v>
      </c>
      <c r="B85" s="15" t="s">
        <v>128</v>
      </c>
      <c r="C85" s="15" t="s">
        <v>63</v>
      </c>
      <c r="D85" s="15" t="s">
        <v>124</v>
      </c>
      <c r="E85" s="15" t="s">
        <v>129</v>
      </c>
      <c r="F85" s="15"/>
      <c r="G85" s="16">
        <f>G86</f>
        <v>3609.4</v>
      </c>
      <c r="H85" s="16">
        <f>H86</f>
        <v>0</v>
      </c>
      <c r="I85" s="16">
        <f>I86</f>
        <v>3968.3</v>
      </c>
      <c r="J85" s="16">
        <f>J86</f>
        <v>1574.2</v>
      </c>
    </row>
    <row r="86" spans="1:10" ht="12.75">
      <c r="A86" s="20" t="s">
        <v>130</v>
      </c>
      <c r="B86" s="15" t="s">
        <v>128</v>
      </c>
      <c r="C86" s="15" t="s">
        <v>63</v>
      </c>
      <c r="D86" s="15" t="s">
        <v>124</v>
      </c>
      <c r="E86" s="15" t="s">
        <v>131</v>
      </c>
      <c r="F86" s="15" t="s">
        <v>132</v>
      </c>
      <c r="G86" s="22">
        <f>'[1]КОСГУ_2013'!H131</f>
        <v>3609.4</v>
      </c>
      <c r="H86" s="22">
        <f>'[1]КОСГУ_2013'!I131</f>
        <v>0</v>
      </c>
      <c r="I86" s="22">
        <v>3968.3</v>
      </c>
      <c r="J86" s="22">
        <v>1574.2</v>
      </c>
    </row>
    <row r="87" spans="1:10" s="39" customFormat="1" ht="12.75">
      <c r="A87" s="13" t="s">
        <v>133</v>
      </c>
      <c r="B87" s="14">
        <v>902</v>
      </c>
      <c r="C87" s="15" t="s">
        <v>82</v>
      </c>
      <c r="D87" s="15" t="s">
        <v>134</v>
      </c>
      <c r="E87" s="15"/>
      <c r="F87" s="15"/>
      <c r="G87" s="16">
        <f>G88</f>
        <v>1285</v>
      </c>
      <c r="H87" s="16">
        <f>H88</f>
        <v>1100</v>
      </c>
      <c r="I87" s="16">
        <f>I88</f>
        <v>3637</v>
      </c>
      <c r="J87" s="16">
        <f>J88</f>
        <v>1365.9</v>
      </c>
    </row>
    <row r="88" spans="1:10" ht="12.75">
      <c r="A88" s="18" t="s">
        <v>135</v>
      </c>
      <c r="B88" s="14">
        <v>902</v>
      </c>
      <c r="C88" s="15" t="s">
        <v>82</v>
      </c>
      <c r="D88" s="15" t="s">
        <v>136</v>
      </c>
      <c r="E88" s="15"/>
      <c r="F88" s="15"/>
      <c r="G88" s="16">
        <f>G91</f>
        <v>1285</v>
      </c>
      <c r="H88" s="16">
        <f>H91</f>
        <v>1100</v>
      </c>
      <c r="I88" s="16">
        <f>I91+I89</f>
        <v>3637</v>
      </c>
      <c r="J88" s="16">
        <f>J91+J89</f>
        <v>1365.9</v>
      </c>
    </row>
    <row r="89" spans="1:10" ht="38.25">
      <c r="A89" s="19" t="s">
        <v>210</v>
      </c>
      <c r="B89" s="14">
        <v>902</v>
      </c>
      <c r="C89" s="15" t="s">
        <v>82</v>
      </c>
      <c r="D89" s="15" t="s">
        <v>136</v>
      </c>
      <c r="E89" s="15" t="s">
        <v>211</v>
      </c>
      <c r="F89" s="15"/>
      <c r="G89" s="16"/>
      <c r="H89" s="16"/>
      <c r="I89" s="16">
        <f>I90</f>
        <v>1252</v>
      </c>
      <c r="J89" s="16">
        <f>J90</f>
        <v>1252</v>
      </c>
    </row>
    <row r="90" spans="1:10" ht="12.75">
      <c r="A90" s="93" t="s">
        <v>230</v>
      </c>
      <c r="B90" s="32">
        <v>902</v>
      </c>
      <c r="C90" s="34" t="s">
        <v>82</v>
      </c>
      <c r="D90" s="34" t="s">
        <v>136</v>
      </c>
      <c r="E90" s="34" t="s">
        <v>211</v>
      </c>
      <c r="F90" s="34" t="s">
        <v>231</v>
      </c>
      <c r="G90" s="16"/>
      <c r="H90" s="16"/>
      <c r="I90" s="16">
        <v>1252</v>
      </c>
      <c r="J90" s="16">
        <v>1252</v>
      </c>
    </row>
    <row r="91" spans="1:10" ht="12.75">
      <c r="A91" s="19" t="s">
        <v>107</v>
      </c>
      <c r="B91" s="14">
        <v>902</v>
      </c>
      <c r="C91" s="15" t="s">
        <v>82</v>
      </c>
      <c r="D91" s="15" t="s">
        <v>136</v>
      </c>
      <c r="E91" s="40">
        <v>7950000</v>
      </c>
      <c r="F91" s="15"/>
      <c r="G91" s="16">
        <f>G92</f>
        <v>1285</v>
      </c>
      <c r="H91" s="16">
        <f>H92</f>
        <v>1100</v>
      </c>
      <c r="I91" s="16">
        <f>I92</f>
        <v>2385</v>
      </c>
      <c r="J91" s="16">
        <f>J92</f>
        <v>113.9</v>
      </c>
    </row>
    <row r="92" spans="1:10" ht="12.75">
      <c r="A92" s="20" t="s">
        <v>68</v>
      </c>
      <c r="B92" s="14">
        <v>902</v>
      </c>
      <c r="C92" s="15" t="s">
        <v>82</v>
      </c>
      <c r="D92" s="15" t="s">
        <v>136</v>
      </c>
      <c r="E92" s="40">
        <v>7950000</v>
      </c>
      <c r="F92" s="15" t="s">
        <v>69</v>
      </c>
      <c r="G92" s="16">
        <f>G93+G94+G95</f>
        <v>1285</v>
      </c>
      <c r="H92" s="16">
        <f>H93+H94+H95</f>
        <v>1100</v>
      </c>
      <c r="I92" s="16">
        <f>I93+I94+I95</f>
        <v>2385</v>
      </c>
      <c r="J92" s="16">
        <f>J93+J94+J95</f>
        <v>113.9</v>
      </c>
    </row>
    <row r="93" spans="1:10" ht="22.5">
      <c r="A93" s="21" t="s">
        <v>137</v>
      </c>
      <c r="B93" s="14">
        <v>902</v>
      </c>
      <c r="C93" s="41" t="s">
        <v>82</v>
      </c>
      <c r="D93" s="41" t="s">
        <v>136</v>
      </c>
      <c r="E93" s="15" t="s">
        <v>138</v>
      </c>
      <c r="F93" s="41" t="s">
        <v>69</v>
      </c>
      <c r="G93" s="22">
        <f>'[1]КОСГУ_2013'!H147</f>
        <v>0</v>
      </c>
      <c r="H93" s="22">
        <f>'[1]КОСГУ_2013'!I147</f>
        <v>170</v>
      </c>
      <c r="I93" s="22">
        <v>170</v>
      </c>
      <c r="J93" s="22">
        <v>68.9</v>
      </c>
    </row>
    <row r="94" spans="1:10" ht="33.75">
      <c r="A94" s="21" t="s">
        <v>139</v>
      </c>
      <c r="B94" s="14">
        <v>902</v>
      </c>
      <c r="C94" s="41" t="s">
        <v>82</v>
      </c>
      <c r="D94" s="41" t="s">
        <v>136</v>
      </c>
      <c r="E94" s="15" t="s">
        <v>140</v>
      </c>
      <c r="F94" s="41" t="s">
        <v>69</v>
      </c>
      <c r="G94" s="22">
        <f>'[1]КОСГУ_2013'!H151</f>
        <v>1170</v>
      </c>
      <c r="H94" s="22">
        <f>'[1]КОСГУ_2013'!I151</f>
        <v>930</v>
      </c>
      <c r="I94" s="22">
        <v>2100</v>
      </c>
      <c r="J94" s="22">
        <v>45</v>
      </c>
    </row>
    <row r="95" spans="1:10" s="42" customFormat="1" ht="22.5">
      <c r="A95" s="21" t="s">
        <v>141</v>
      </c>
      <c r="B95" s="14">
        <v>902</v>
      </c>
      <c r="C95" s="41" t="s">
        <v>82</v>
      </c>
      <c r="D95" s="41" t="s">
        <v>136</v>
      </c>
      <c r="E95" s="15" t="s">
        <v>142</v>
      </c>
      <c r="F95" s="41" t="s">
        <v>69</v>
      </c>
      <c r="G95" s="22">
        <f>'[1]КОСГУ_2013'!H155</f>
        <v>115</v>
      </c>
      <c r="H95" s="22">
        <f>'[1]КОСГУ_2013'!I155</f>
        <v>0</v>
      </c>
      <c r="I95" s="22">
        <v>115</v>
      </c>
      <c r="J95" s="22">
        <f>'[1]КОСГУ_2013'!K155</f>
        <v>0</v>
      </c>
    </row>
    <row r="96" spans="1:10" ht="12.75">
      <c r="A96" s="43" t="s">
        <v>143</v>
      </c>
      <c r="B96" s="14">
        <v>902</v>
      </c>
      <c r="C96" s="15" t="s">
        <v>73</v>
      </c>
      <c r="D96" s="15"/>
      <c r="E96" s="15"/>
      <c r="F96" s="15"/>
      <c r="G96" s="16">
        <f>G97</f>
        <v>1641.7</v>
      </c>
      <c r="H96" s="16">
        <f>H97</f>
        <v>87</v>
      </c>
      <c r="I96" s="16">
        <f>I97</f>
        <v>1728.7</v>
      </c>
      <c r="J96" s="16">
        <f>J97</f>
        <v>580.4</v>
      </c>
    </row>
    <row r="97" spans="1:10" ht="12.75">
      <c r="A97" s="18" t="s">
        <v>144</v>
      </c>
      <c r="B97" s="14">
        <v>902</v>
      </c>
      <c r="C97" s="15" t="s">
        <v>73</v>
      </c>
      <c r="D97" s="15" t="s">
        <v>145</v>
      </c>
      <c r="E97" s="15"/>
      <c r="F97" s="15"/>
      <c r="G97" s="16">
        <f>SUM(G98,G101)</f>
        <v>1641.7</v>
      </c>
      <c r="H97" s="16">
        <f>SUM(H98,H101)</f>
        <v>87</v>
      </c>
      <c r="I97" s="16">
        <f>SUM(I98,I101)</f>
        <v>1728.7</v>
      </c>
      <c r="J97" s="16">
        <f>SUM(J98,J101)</f>
        <v>580.4</v>
      </c>
    </row>
    <row r="98" spans="1:10" ht="25.5">
      <c r="A98" s="19" t="s">
        <v>64</v>
      </c>
      <c r="B98" s="14">
        <v>902</v>
      </c>
      <c r="C98" s="15" t="s">
        <v>73</v>
      </c>
      <c r="D98" s="15" t="s">
        <v>145</v>
      </c>
      <c r="E98" s="15" t="s">
        <v>65</v>
      </c>
      <c r="F98" s="15"/>
      <c r="G98" s="16">
        <f aca="true" t="shared" si="8" ref="G98:J99">G99</f>
        <v>959.7</v>
      </c>
      <c r="H98" s="16">
        <f t="shared" si="8"/>
        <v>87</v>
      </c>
      <c r="I98" s="16">
        <f t="shared" si="8"/>
        <v>1046.7</v>
      </c>
      <c r="J98" s="16">
        <f t="shared" si="8"/>
        <v>291.9</v>
      </c>
    </row>
    <row r="99" spans="1:10" ht="12.75">
      <c r="A99" s="20" t="s">
        <v>66</v>
      </c>
      <c r="B99" s="14">
        <v>902</v>
      </c>
      <c r="C99" s="15" t="s">
        <v>73</v>
      </c>
      <c r="D99" s="15" t="s">
        <v>145</v>
      </c>
      <c r="E99" s="15" t="s">
        <v>67</v>
      </c>
      <c r="F99" s="15"/>
      <c r="G99" s="16">
        <f t="shared" si="8"/>
        <v>959.7</v>
      </c>
      <c r="H99" s="16">
        <f t="shared" si="8"/>
        <v>87</v>
      </c>
      <c r="I99" s="16">
        <f t="shared" si="8"/>
        <v>1046.7</v>
      </c>
      <c r="J99" s="16">
        <f t="shared" si="8"/>
        <v>291.9</v>
      </c>
    </row>
    <row r="100" spans="1:10" ht="12.75">
      <c r="A100" s="21" t="s">
        <v>68</v>
      </c>
      <c r="B100" s="14">
        <v>902</v>
      </c>
      <c r="C100" s="15" t="s">
        <v>73</v>
      </c>
      <c r="D100" s="15" t="s">
        <v>145</v>
      </c>
      <c r="E100" s="15" t="s">
        <v>67</v>
      </c>
      <c r="F100" s="15" t="s">
        <v>69</v>
      </c>
      <c r="G100" s="22">
        <f>'[1]КОСГУ_2013'!H161</f>
        <v>959.7</v>
      </c>
      <c r="H100" s="22">
        <f>'[1]КОСГУ_2013'!I161</f>
        <v>87</v>
      </c>
      <c r="I100" s="22">
        <v>1046.7</v>
      </c>
      <c r="J100" s="22">
        <v>291.9</v>
      </c>
    </row>
    <row r="101" spans="1:10" ht="12.75">
      <c r="A101" s="20" t="s">
        <v>84</v>
      </c>
      <c r="B101" s="14">
        <v>902</v>
      </c>
      <c r="C101" s="15" t="s">
        <v>73</v>
      </c>
      <c r="D101" s="15" t="s">
        <v>145</v>
      </c>
      <c r="E101" s="15" t="s">
        <v>85</v>
      </c>
      <c r="F101" s="15"/>
      <c r="G101" s="16">
        <f aca="true" t="shared" si="9" ref="G101:J103">G102</f>
        <v>682</v>
      </c>
      <c r="H101" s="16">
        <f t="shared" si="9"/>
        <v>0</v>
      </c>
      <c r="I101" s="16">
        <f t="shared" si="9"/>
        <v>682</v>
      </c>
      <c r="J101" s="16">
        <f t="shared" si="9"/>
        <v>288.5</v>
      </c>
    </row>
    <row r="102" spans="1:10" ht="45">
      <c r="A102" s="21" t="s">
        <v>21</v>
      </c>
      <c r="B102" s="14">
        <v>902</v>
      </c>
      <c r="C102" s="15" t="s">
        <v>73</v>
      </c>
      <c r="D102" s="15" t="s">
        <v>145</v>
      </c>
      <c r="E102" s="15" t="s">
        <v>86</v>
      </c>
      <c r="F102" s="15"/>
      <c r="G102" s="16">
        <f t="shared" si="9"/>
        <v>682</v>
      </c>
      <c r="H102" s="16">
        <f t="shared" si="9"/>
        <v>0</v>
      </c>
      <c r="I102" s="16">
        <f t="shared" si="9"/>
        <v>682</v>
      </c>
      <c r="J102" s="16">
        <f t="shared" si="9"/>
        <v>288.5</v>
      </c>
    </row>
    <row r="103" spans="1:10" ht="22.5">
      <c r="A103" s="21" t="s">
        <v>146</v>
      </c>
      <c r="B103" s="14">
        <v>902</v>
      </c>
      <c r="C103" s="15" t="s">
        <v>73</v>
      </c>
      <c r="D103" s="15" t="s">
        <v>145</v>
      </c>
      <c r="E103" s="15" t="s">
        <v>147</v>
      </c>
      <c r="F103" s="15"/>
      <c r="G103" s="16">
        <f t="shared" si="9"/>
        <v>682</v>
      </c>
      <c r="H103" s="16">
        <f t="shared" si="9"/>
        <v>0</v>
      </c>
      <c r="I103" s="16">
        <f t="shared" si="9"/>
        <v>682</v>
      </c>
      <c r="J103" s="16">
        <f t="shared" si="9"/>
        <v>288.5</v>
      </c>
    </row>
    <row r="104" spans="1:10" s="36" customFormat="1" ht="12.75">
      <c r="A104" s="31" t="s">
        <v>68</v>
      </c>
      <c r="B104" s="32">
        <v>902</v>
      </c>
      <c r="C104" s="34" t="s">
        <v>73</v>
      </c>
      <c r="D104" s="34" t="s">
        <v>145</v>
      </c>
      <c r="E104" s="34" t="s">
        <v>147</v>
      </c>
      <c r="F104" s="34" t="s">
        <v>69</v>
      </c>
      <c r="G104" s="35">
        <f>'[1]КОСГУ_2013'!H167</f>
        <v>682</v>
      </c>
      <c r="H104" s="35">
        <f>'[1]КОСГУ_2013'!I167</f>
        <v>0</v>
      </c>
      <c r="I104" s="35">
        <v>682</v>
      </c>
      <c r="J104" s="35">
        <v>288.5</v>
      </c>
    </row>
    <row r="105" spans="1:10" ht="12.75">
      <c r="A105" s="13" t="s">
        <v>148</v>
      </c>
      <c r="B105" s="14">
        <v>902</v>
      </c>
      <c r="C105" s="15" t="s">
        <v>92</v>
      </c>
      <c r="D105" s="15"/>
      <c r="E105" s="15"/>
      <c r="F105" s="15"/>
      <c r="G105" s="16">
        <f>G114</f>
        <v>320</v>
      </c>
      <c r="H105" s="16">
        <f>H114</f>
        <v>0</v>
      </c>
      <c r="I105" s="16">
        <f>I114+I106</f>
        <v>525</v>
      </c>
      <c r="J105" s="16">
        <f>J114+J106</f>
        <v>180.2</v>
      </c>
    </row>
    <row r="106" spans="1:10" ht="25.5">
      <c r="A106" s="18" t="s">
        <v>200</v>
      </c>
      <c r="B106" s="14">
        <v>902</v>
      </c>
      <c r="C106" s="15" t="s">
        <v>92</v>
      </c>
      <c r="D106" s="15" t="s">
        <v>145</v>
      </c>
      <c r="E106" s="15"/>
      <c r="F106" s="15"/>
      <c r="G106" s="16"/>
      <c r="H106" s="16"/>
      <c r="I106" s="16">
        <f>I107+I111</f>
        <v>205</v>
      </c>
      <c r="J106" s="16">
        <f>J107+J111</f>
        <v>0</v>
      </c>
    </row>
    <row r="107" spans="1:10" ht="12.75">
      <c r="A107" s="20" t="s">
        <v>84</v>
      </c>
      <c r="B107" s="14">
        <v>902</v>
      </c>
      <c r="C107" s="15" t="s">
        <v>92</v>
      </c>
      <c r="D107" s="15" t="s">
        <v>145</v>
      </c>
      <c r="E107" s="15" t="s">
        <v>85</v>
      </c>
      <c r="F107" s="15"/>
      <c r="G107" s="16"/>
      <c r="H107" s="16"/>
      <c r="I107" s="16">
        <f aca="true" t="shared" si="10" ref="I107:J109">I108</f>
        <v>105</v>
      </c>
      <c r="J107" s="16">
        <f t="shared" si="10"/>
        <v>0</v>
      </c>
    </row>
    <row r="108" spans="1:10" ht="33.75">
      <c r="A108" s="21" t="s">
        <v>201</v>
      </c>
      <c r="B108" s="14">
        <v>902</v>
      </c>
      <c r="C108" s="15" t="s">
        <v>92</v>
      </c>
      <c r="D108" s="15" t="s">
        <v>145</v>
      </c>
      <c r="E108" s="15" t="s">
        <v>202</v>
      </c>
      <c r="F108" s="15"/>
      <c r="G108" s="16"/>
      <c r="H108" s="16"/>
      <c r="I108" s="16">
        <f t="shared" si="10"/>
        <v>105</v>
      </c>
      <c r="J108" s="16">
        <f t="shared" si="10"/>
        <v>0</v>
      </c>
    </row>
    <row r="109" spans="1:10" ht="22.5">
      <c r="A109" s="21" t="s">
        <v>203</v>
      </c>
      <c r="B109" s="14">
        <v>902</v>
      </c>
      <c r="C109" s="15" t="s">
        <v>92</v>
      </c>
      <c r="D109" s="15" t="s">
        <v>145</v>
      </c>
      <c r="E109" s="15" t="s">
        <v>204</v>
      </c>
      <c r="F109" s="15"/>
      <c r="G109" s="16"/>
      <c r="H109" s="16"/>
      <c r="I109" s="16">
        <f t="shared" si="10"/>
        <v>105</v>
      </c>
      <c r="J109" s="16">
        <f t="shared" si="10"/>
        <v>0</v>
      </c>
    </row>
    <row r="110" spans="1:10" ht="12.75">
      <c r="A110" s="31" t="s">
        <v>230</v>
      </c>
      <c r="B110" s="32">
        <v>902</v>
      </c>
      <c r="C110" s="34" t="s">
        <v>92</v>
      </c>
      <c r="D110" s="34" t="s">
        <v>145</v>
      </c>
      <c r="E110" s="34" t="s">
        <v>204</v>
      </c>
      <c r="F110" s="34" t="s">
        <v>231</v>
      </c>
      <c r="G110" s="16"/>
      <c r="H110" s="16"/>
      <c r="I110" s="16">
        <v>105</v>
      </c>
      <c r="J110" s="16">
        <v>0</v>
      </c>
    </row>
    <row r="111" spans="1:10" ht="12.75">
      <c r="A111" s="19" t="s">
        <v>107</v>
      </c>
      <c r="B111" s="14">
        <v>902</v>
      </c>
      <c r="C111" s="15" t="s">
        <v>92</v>
      </c>
      <c r="D111" s="15" t="s">
        <v>145</v>
      </c>
      <c r="E111" s="15" t="s">
        <v>232</v>
      </c>
      <c r="F111" s="15"/>
      <c r="G111" s="16"/>
      <c r="H111" s="16"/>
      <c r="I111" s="16">
        <f>I112</f>
        <v>100</v>
      </c>
      <c r="J111" s="16">
        <f>J112</f>
        <v>0</v>
      </c>
    </row>
    <row r="112" spans="1:10" ht="22.5">
      <c r="A112" s="21" t="s">
        <v>205</v>
      </c>
      <c r="B112" s="14">
        <v>902</v>
      </c>
      <c r="C112" s="15" t="s">
        <v>92</v>
      </c>
      <c r="D112" s="15" t="s">
        <v>145</v>
      </c>
      <c r="E112" s="15" t="s">
        <v>206</v>
      </c>
      <c r="F112" s="15"/>
      <c r="G112" s="16"/>
      <c r="H112" s="16"/>
      <c r="I112" s="16">
        <f>I113</f>
        <v>100</v>
      </c>
      <c r="J112" s="16">
        <f>J113</f>
        <v>0</v>
      </c>
    </row>
    <row r="113" spans="1:10" ht="12.75">
      <c r="A113" s="19" t="s">
        <v>230</v>
      </c>
      <c r="B113" s="14">
        <v>902</v>
      </c>
      <c r="C113" s="15" t="s">
        <v>92</v>
      </c>
      <c r="D113" s="15" t="s">
        <v>145</v>
      </c>
      <c r="E113" s="15" t="s">
        <v>206</v>
      </c>
      <c r="F113" s="15" t="s">
        <v>231</v>
      </c>
      <c r="G113" s="16"/>
      <c r="H113" s="16"/>
      <c r="I113" s="16">
        <v>100</v>
      </c>
      <c r="J113" s="16">
        <v>0</v>
      </c>
    </row>
    <row r="114" spans="1:10" ht="12.75">
      <c r="A114" s="18" t="s">
        <v>149</v>
      </c>
      <c r="B114" s="14">
        <v>902</v>
      </c>
      <c r="C114" s="15" t="s">
        <v>92</v>
      </c>
      <c r="D114" s="15" t="s">
        <v>92</v>
      </c>
      <c r="E114" s="15"/>
      <c r="F114" s="15"/>
      <c r="G114" s="16">
        <f>G116</f>
        <v>320</v>
      </c>
      <c r="H114" s="16">
        <f>H116</f>
        <v>0</v>
      </c>
      <c r="I114" s="16">
        <f>I116</f>
        <v>320</v>
      </c>
      <c r="J114" s="16">
        <f>J116</f>
        <v>180.2</v>
      </c>
    </row>
    <row r="115" spans="1:10" ht="12.75">
      <c r="A115" s="19" t="s">
        <v>150</v>
      </c>
      <c r="B115" s="14">
        <v>902</v>
      </c>
      <c r="C115" s="15" t="s">
        <v>92</v>
      </c>
      <c r="D115" s="15" t="s">
        <v>92</v>
      </c>
      <c r="E115" s="40">
        <v>4310100</v>
      </c>
      <c r="F115" s="15"/>
      <c r="G115" s="16">
        <f>G116</f>
        <v>320</v>
      </c>
      <c r="H115" s="16">
        <f>H116</f>
        <v>0</v>
      </c>
      <c r="I115" s="16">
        <f>I116</f>
        <v>320</v>
      </c>
      <c r="J115" s="16">
        <f>J116</f>
        <v>180.2</v>
      </c>
    </row>
    <row r="116" spans="1:10" ht="12.75">
      <c r="A116" s="21" t="s">
        <v>68</v>
      </c>
      <c r="B116" s="14">
        <v>902</v>
      </c>
      <c r="C116" s="15" t="s">
        <v>92</v>
      </c>
      <c r="D116" s="15" t="s">
        <v>92</v>
      </c>
      <c r="E116" s="15" t="s">
        <v>151</v>
      </c>
      <c r="F116" s="15" t="s">
        <v>69</v>
      </c>
      <c r="G116" s="16">
        <f>SUM(G117:G117)</f>
        <v>320</v>
      </c>
      <c r="H116" s="16">
        <f>SUM(H117:H117)</f>
        <v>0</v>
      </c>
      <c r="I116" s="16">
        <f>SUM(I117:I117)</f>
        <v>320</v>
      </c>
      <c r="J116" s="16">
        <f>SUM(J117:J117)</f>
        <v>180.2</v>
      </c>
    </row>
    <row r="117" spans="1:10" ht="22.5">
      <c r="A117" s="21" t="s">
        <v>152</v>
      </c>
      <c r="B117" s="14">
        <v>902</v>
      </c>
      <c r="C117" s="41" t="s">
        <v>92</v>
      </c>
      <c r="D117" s="41" t="s">
        <v>92</v>
      </c>
      <c r="E117" s="15" t="s">
        <v>151</v>
      </c>
      <c r="F117" s="41" t="s">
        <v>69</v>
      </c>
      <c r="G117" s="22">
        <f>'[1]КОСГУ_2013'!H176</f>
        <v>320</v>
      </c>
      <c r="H117" s="22">
        <f>'[1]КОСГУ_2013'!I176</f>
        <v>0</v>
      </c>
      <c r="I117" s="22">
        <v>320</v>
      </c>
      <c r="J117" s="22">
        <v>180.2</v>
      </c>
    </row>
    <row r="118" spans="1:10" ht="12.75">
      <c r="A118" s="13" t="s">
        <v>153</v>
      </c>
      <c r="B118" s="15" t="s">
        <v>128</v>
      </c>
      <c r="C118" s="15" t="s">
        <v>154</v>
      </c>
      <c r="D118" s="15"/>
      <c r="E118" s="15"/>
      <c r="F118" s="15"/>
      <c r="G118" s="22">
        <f aca="true" t="shared" si="11" ref="G118:J121">G119</f>
        <v>0</v>
      </c>
      <c r="H118" s="22">
        <f t="shared" si="11"/>
        <v>36.2</v>
      </c>
      <c r="I118" s="22">
        <f t="shared" si="11"/>
        <v>36.2</v>
      </c>
      <c r="J118" s="22">
        <f t="shared" si="11"/>
        <v>36.1</v>
      </c>
    </row>
    <row r="119" spans="1:10" ht="12.75">
      <c r="A119" s="18" t="s">
        <v>155</v>
      </c>
      <c r="B119" s="15" t="s">
        <v>128</v>
      </c>
      <c r="C119" s="15" t="s">
        <v>154</v>
      </c>
      <c r="D119" s="15" t="s">
        <v>82</v>
      </c>
      <c r="E119" s="15"/>
      <c r="F119" s="15"/>
      <c r="G119" s="22">
        <f t="shared" si="11"/>
        <v>0</v>
      </c>
      <c r="H119" s="22">
        <f t="shared" si="11"/>
        <v>36.2</v>
      </c>
      <c r="I119" s="22">
        <f t="shared" si="11"/>
        <v>36.2</v>
      </c>
      <c r="J119" s="22">
        <f t="shared" si="11"/>
        <v>36.1</v>
      </c>
    </row>
    <row r="120" spans="1:10" ht="12.75">
      <c r="A120" s="19" t="s">
        <v>107</v>
      </c>
      <c r="B120" s="15" t="s">
        <v>128</v>
      </c>
      <c r="C120" s="15" t="s">
        <v>154</v>
      </c>
      <c r="D120" s="15" t="s">
        <v>82</v>
      </c>
      <c r="E120" s="40">
        <v>7950000</v>
      </c>
      <c r="F120" s="15"/>
      <c r="G120" s="22">
        <f t="shared" si="11"/>
        <v>0</v>
      </c>
      <c r="H120" s="22">
        <f t="shared" si="11"/>
        <v>36.2</v>
      </c>
      <c r="I120" s="22">
        <f t="shared" si="11"/>
        <v>36.2</v>
      </c>
      <c r="J120" s="22">
        <f t="shared" si="11"/>
        <v>36.1</v>
      </c>
    </row>
    <row r="121" spans="1:10" ht="12.75">
      <c r="A121" s="20" t="s">
        <v>68</v>
      </c>
      <c r="B121" s="15" t="s">
        <v>128</v>
      </c>
      <c r="C121" s="15" t="s">
        <v>154</v>
      </c>
      <c r="D121" s="15" t="s">
        <v>82</v>
      </c>
      <c r="E121" s="40">
        <v>7950000</v>
      </c>
      <c r="F121" s="15" t="s">
        <v>69</v>
      </c>
      <c r="G121" s="22">
        <f t="shared" si="11"/>
        <v>0</v>
      </c>
      <c r="H121" s="22">
        <f t="shared" si="11"/>
        <v>36.2</v>
      </c>
      <c r="I121" s="22">
        <f t="shared" si="11"/>
        <v>36.2</v>
      </c>
      <c r="J121" s="22">
        <f t="shared" si="11"/>
        <v>36.1</v>
      </c>
    </row>
    <row r="122" spans="1:10" ht="22.5">
      <c r="A122" s="21" t="s">
        <v>22</v>
      </c>
      <c r="B122" s="15" t="s">
        <v>128</v>
      </c>
      <c r="C122" s="15" t="s">
        <v>154</v>
      </c>
      <c r="D122" s="15" t="s">
        <v>82</v>
      </c>
      <c r="E122" s="15" t="s">
        <v>156</v>
      </c>
      <c r="F122" s="15" t="s">
        <v>69</v>
      </c>
      <c r="G122" s="22">
        <f>'[1]КОСГУ_2013'!H185</f>
        <v>0</v>
      </c>
      <c r="H122" s="22">
        <f>'[1]КОСГУ_2013'!I185</f>
        <v>36.2</v>
      </c>
      <c r="I122" s="22">
        <v>36.2</v>
      </c>
      <c r="J122" s="22">
        <v>36.1</v>
      </c>
    </row>
    <row r="123" spans="1:10" ht="12.75">
      <c r="A123" s="13" t="s">
        <v>157</v>
      </c>
      <c r="B123" s="14">
        <v>902</v>
      </c>
      <c r="C123" s="15" t="s">
        <v>158</v>
      </c>
      <c r="D123" s="15"/>
      <c r="E123" s="15"/>
      <c r="F123" s="15"/>
      <c r="G123" s="16" t="e">
        <f>G124+G128</f>
        <v>#REF!</v>
      </c>
      <c r="H123" s="16" t="e">
        <f>H124+H128</f>
        <v>#REF!</v>
      </c>
      <c r="I123" s="16">
        <f>I124+I128</f>
        <v>2600</v>
      </c>
      <c r="J123" s="16">
        <f>J124+J128</f>
        <v>968.6</v>
      </c>
    </row>
    <row r="124" spans="1:10" ht="12.75">
      <c r="A124" s="18" t="s">
        <v>159</v>
      </c>
      <c r="B124" s="14">
        <v>902</v>
      </c>
      <c r="C124" s="15" t="s">
        <v>158</v>
      </c>
      <c r="D124" s="15" t="s">
        <v>61</v>
      </c>
      <c r="E124" s="15"/>
      <c r="F124" s="15"/>
      <c r="G124" s="16">
        <f aca="true" t="shared" si="12" ref="G124:J125">G125</f>
        <v>1900</v>
      </c>
      <c r="H124" s="16">
        <f t="shared" si="12"/>
        <v>0</v>
      </c>
      <c r="I124" s="16">
        <f t="shared" si="12"/>
        <v>1900</v>
      </c>
      <c r="J124" s="16">
        <f t="shared" si="12"/>
        <v>968.6</v>
      </c>
    </row>
    <row r="125" spans="1:10" ht="12.75">
      <c r="A125" s="19" t="s">
        <v>160</v>
      </c>
      <c r="B125" s="14">
        <v>902</v>
      </c>
      <c r="C125" s="15" t="s">
        <v>158</v>
      </c>
      <c r="D125" s="15" t="s">
        <v>61</v>
      </c>
      <c r="E125" s="14">
        <v>4910000</v>
      </c>
      <c r="F125" s="15"/>
      <c r="G125" s="16">
        <f t="shared" si="12"/>
        <v>1900</v>
      </c>
      <c r="H125" s="16">
        <f t="shared" si="12"/>
        <v>0</v>
      </c>
      <c r="I125" s="16">
        <f t="shared" si="12"/>
        <v>1900</v>
      </c>
      <c r="J125" s="16">
        <f t="shared" si="12"/>
        <v>968.6</v>
      </c>
    </row>
    <row r="126" spans="1:10" ht="22.5">
      <c r="A126" s="20" t="s">
        <v>161</v>
      </c>
      <c r="B126" s="14">
        <v>902</v>
      </c>
      <c r="C126" s="15" t="s">
        <v>158</v>
      </c>
      <c r="D126" s="15" t="s">
        <v>61</v>
      </c>
      <c r="E126" s="14">
        <v>4910100</v>
      </c>
      <c r="F126" s="15"/>
      <c r="G126" s="16">
        <f>SUM(G127)</f>
        <v>1900</v>
      </c>
      <c r="H126" s="16">
        <f>SUM(H127)</f>
        <v>0</v>
      </c>
      <c r="I126" s="16">
        <f>SUM(I127)</f>
        <v>1900</v>
      </c>
      <c r="J126" s="16">
        <f>SUM(J127)</f>
        <v>968.6</v>
      </c>
    </row>
    <row r="127" spans="1:10" s="30" customFormat="1" ht="45">
      <c r="A127" s="26" t="s">
        <v>23</v>
      </c>
      <c r="B127" s="27">
        <v>902</v>
      </c>
      <c r="C127" s="28" t="s">
        <v>158</v>
      </c>
      <c r="D127" s="28" t="s">
        <v>61</v>
      </c>
      <c r="E127" s="27">
        <v>4910100</v>
      </c>
      <c r="F127" s="28" t="s">
        <v>162</v>
      </c>
      <c r="G127" s="29">
        <f>'[1]КОСГУ_2013'!H191</f>
        <v>1900</v>
      </c>
      <c r="H127" s="29">
        <f>'[1]КОСГУ_2013'!I191</f>
        <v>0</v>
      </c>
      <c r="I127" s="29">
        <v>1900</v>
      </c>
      <c r="J127" s="29">
        <v>968.6</v>
      </c>
    </row>
    <row r="128" spans="1:10" ht="12.75">
      <c r="A128" s="18" t="s">
        <v>163</v>
      </c>
      <c r="B128" s="14">
        <v>902</v>
      </c>
      <c r="C128" s="15" t="s">
        <v>158</v>
      </c>
      <c r="D128" s="15" t="s">
        <v>63</v>
      </c>
      <c r="E128" s="15"/>
      <c r="F128" s="15"/>
      <c r="G128" s="16" t="e">
        <f>#REF!+G129</f>
        <v>#REF!</v>
      </c>
      <c r="H128" s="16" t="e">
        <f>#REF!+H129</f>
        <v>#REF!</v>
      </c>
      <c r="I128" s="16">
        <f>I129</f>
        <v>700</v>
      </c>
      <c r="J128" s="16">
        <f>J129</f>
        <v>0</v>
      </c>
    </row>
    <row r="129" spans="1:10" ht="12.75">
      <c r="A129" s="19" t="s">
        <v>107</v>
      </c>
      <c r="B129" s="14">
        <v>902</v>
      </c>
      <c r="C129" s="15" t="s">
        <v>158</v>
      </c>
      <c r="D129" s="15" t="s">
        <v>63</v>
      </c>
      <c r="E129" s="15">
        <v>7950000</v>
      </c>
      <c r="F129" s="15"/>
      <c r="G129" s="16">
        <f aca="true" t="shared" si="13" ref="G129:J130">G130</f>
        <v>700</v>
      </c>
      <c r="H129" s="16">
        <f t="shared" si="13"/>
        <v>0</v>
      </c>
      <c r="I129" s="16">
        <f t="shared" si="13"/>
        <v>700</v>
      </c>
      <c r="J129" s="16">
        <f t="shared" si="13"/>
        <v>0</v>
      </c>
    </row>
    <row r="130" spans="1:10" ht="12.75">
      <c r="A130" s="21" t="s">
        <v>68</v>
      </c>
      <c r="B130" s="14">
        <v>902</v>
      </c>
      <c r="C130" s="15" t="s">
        <v>158</v>
      </c>
      <c r="D130" s="15" t="s">
        <v>63</v>
      </c>
      <c r="E130" s="15">
        <v>7950000</v>
      </c>
      <c r="F130" s="15" t="s">
        <v>69</v>
      </c>
      <c r="G130" s="16">
        <f t="shared" si="13"/>
        <v>700</v>
      </c>
      <c r="H130" s="16">
        <f t="shared" si="13"/>
        <v>0</v>
      </c>
      <c r="I130" s="16">
        <f t="shared" si="13"/>
        <v>700</v>
      </c>
      <c r="J130" s="16">
        <f t="shared" si="13"/>
        <v>0</v>
      </c>
    </row>
    <row r="131" spans="1:10" ht="22.5">
      <c r="A131" s="21" t="s">
        <v>168</v>
      </c>
      <c r="B131" s="14">
        <v>902</v>
      </c>
      <c r="C131" s="15" t="s">
        <v>158</v>
      </c>
      <c r="D131" s="15" t="s">
        <v>63</v>
      </c>
      <c r="E131" s="15" t="s">
        <v>169</v>
      </c>
      <c r="F131" s="15" t="s">
        <v>69</v>
      </c>
      <c r="G131" s="22">
        <f>'[1]КОСГУ_2013'!H200</f>
        <v>700</v>
      </c>
      <c r="H131" s="22">
        <f>'[1]КОСГУ_2013'!I200</f>
        <v>0</v>
      </c>
      <c r="I131" s="22">
        <v>700</v>
      </c>
      <c r="J131" s="22">
        <f>'[1]КОСГУ_2013'!K200</f>
        <v>0</v>
      </c>
    </row>
    <row r="132" spans="1:10" ht="12.75">
      <c r="A132" s="46" t="s">
        <v>170</v>
      </c>
      <c r="B132" s="14">
        <v>902</v>
      </c>
      <c r="C132" s="15" t="s">
        <v>98</v>
      </c>
      <c r="D132" s="15"/>
      <c r="E132" s="15"/>
      <c r="F132" s="15"/>
      <c r="G132" s="16">
        <f aca="true" t="shared" si="14" ref="G132:J134">G133</f>
        <v>1500</v>
      </c>
      <c r="H132" s="16">
        <f t="shared" si="14"/>
        <v>200</v>
      </c>
      <c r="I132" s="16">
        <f t="shared" si="14"/>
        <v>1700</v>
      </c>
      <c r="J132" s="16">
        <f t="shared" si="14"/>
        <v>952.1</v>
      </c>
    </row>
    <row r="133" spans="1:10" ht="12.75">
      <c r="A133" s="46" t="s">
        <v>171</v>
      </c>
      <c r="B133" s="14">
        <v>902</v>
      </c>
      <c r="C133" s="41" t="s">
        <v>98</v>
      </c>
      <c r="D133" s="41" t="s">
        <v>61</v>
      </c>
      <c r="E133" s="41"/>
      <c r="F133" s="41"/>
      <c r="G133" s="47">
        <f t="shared" si="14"/>
        <v>1500</v>
      </c>
      <c r="H133" s="47">
        <f t="shared" si="14"/>
        <v>200</v>
      </c>
      <c r="I133" s="47">
        <f t="shared" si="14"/>
        <v>1700</v>
      </c>
      <c r="J133" s="47">
        <f t="shared" si="14"/>
        <v>952.1</v>
      </c>
    </row>
    <row r="134" spans="1:10" s="30" customFormat="1" ht="12.75">
      <c r="A134" s="48" t="s">
        <v>107</v>
      </c>
      <c r="B134" s="14">
        <v>902</v>
      </c>
      <c r="C134" s="41" t="s">
        <v>98</v>
      </c>
      <c r="D134" s="41" t="s">
        <v>61</v>
      </c>
      <c r="E134" s="49">
        <v>7950000</v>
      </c>
      <c r="F134" s="41"/>
      <c r="G134" s="47">
        <f t="shared" si="14"/>
        <v>1500</v>
      </c>
      <c r="H134" s="47">
        <f t="shared" si="14"/>
        <v>200</v>
      </c>
      <c r="I134" s="47">
        <f t="shared" si="14"/>
        <v>1700</v>
      </c>
      <c r="J134" s="47">
        <f t="shared" si="14"/>
        <v>952.1</v>
      </c>
    </row>
    <row r="135" spans="1:10" ht="12.75">
      <c r="A135" s="50" t="s">
        <v>68</v>
      </c>
      <c r="B135" s="14">
        <v>902</v>
      </c>
      <c r="C135" s="41" t="s">
        <v>98</v>
      </c>
      <c r="D135" s="41" t="s">
        <v>61</v>
      </c>
      <c r="E135" s="15">
        <v>7950000</v>
      </c>
      <c r="F135" s="41" t="s">
        <v>69</v>
      </c>
      <c r="G135" s="47">
        <f>SUM(G136:G136)</f>
        <v>1500</v>
      </c>
      <c r="H135" s="47">
        <f>SUM(H136:H136)</f>
        <v>200</v>
      </c>
      <c r="I135" s="47">
        <f>SUM(I136:I136)</f>
        <v>1700</v>
      </c>
      <c r="J135" s="47">
        <f>SUM(J136:J136)</f>
        <v>952.1</v>
      </c>
    </row>
    <row r="136" spans="1:10" ht="22.5">
      <c r="A136" s="51" t="s">
        <v>172</v>
      </c>
      <c r="B136" s="14">
        <v>902</v>
      </c>
      <c r="C136" s="41" t="s">
        <v>98</v>
      </c>
      <c r="D136" s="41" t="s">
        <v>61</v>
      </c>
      <c r="E136" s="15" t="s">
        <v>173</v>
      </c>
      <c r="F136" s="41" t="s">
        <v>69</v>
      </c>
      <c r="G136" s="22">
        <f>'[1]КОСГУ_2013'!H206</f>
        <v>1500</v>
      </c>
      <c r="H136" s="22">
        <f>'[1]КОСГУ_2013'!I206</f>
        <v>200</v>
      </c>
      <c r="I136" s="22">
        <v>1700</v>
      </c>
      <c r="J136" s="22">
        <v>952.1</v>
      </c>
    </row>
    <row r="137" spans="1:15" ht="12.75">
      <c r="A137" s="23" t="s">
        <v>174</v>
      </c>
      <c r="B137" s="24">
        <v>903</v>
      </c>
      <c r="C137" s="25"/>
      <c r="D137" s="25"/>
      <c r="E137" s="25"/>
      <c r="F137" s="25"/>
      <c r="G137" s="12">
        <f>G138+G143</f>
        <v>12035.2</v>
      </c>
      <c r="H137" s="12">
        <f>H138+H143</f>
        <v>734</v>
      </c>
      <c r="I137" s="12">
        <f>I138+I143</f>
        <v>12769.2</v>
      </c>
      <c r="J137" s="12">
        <f>J138+J143</f>
        <v>4422.7</v>
      </c>
      <c r="K137" s="6">
        <v>12769.2</v>
      </c>
      <c r="L137" s="6">
        <v>2193.7</v>
      </c>
      <c r="M137" s="6">
        <v>12769.2</v>
      </c>
      <c r="N137" s="6">
        <v>4422.8</v>
      </c>
      <c r="O137" s="99">
        <v>4422765.75</v>
      </c>
    </row>
    <row r="138" spans="1:10" ht="12.75">
      <c r="A138" s="13" t="s">
        <v>60</v>
      </c>
      <c r="B138" s="14">
        <v>903</v>
      </c>
      <c r="C138" s="15" t="s">
        <v>61</v>
      </c>
      <c r="D138" s="15"/>
      <c r="E138" s="15"/>
      <c r="F138" s="15"/>
      <c r="G138" s="16">
        <f>SUM(G139)</f>
        <v>6385.2</v>
      </c>
      <c r="H138" s="16">
        <f>SUM(H139)</f>
        <v>734</v>
      </c>
      <c r="I138" s="16">
        <f>SUM(I139)</f>
        <v>7119.2</v>
      </c>
      <c r="J138" s="16">
        <f>SUM(J139)</f>
        <v>3053.9</v>
      </c>
    </row>
    <row r="139" spans="1:10" ht="25.5">
      <c r="A139" s="18" t="s">
        <v>72</v>
      </c>
      <c r="B139" s="14">
        <v>903</v>
      </c>
      <c r="C139" s="15" t="s">
        <v>61</v>
      </c>
      <c r="D139" s="15" t="s">
        <v>73</v>
      </c>
      <c r="E139" s="15"/>
      <c r="F139" s="15"/>
      <c r="G139" s="16">
        <f aca="true" t="shared" si="15" ref="G139:J141">G140</f>
        <v>6385.2</v>
      </c>
      <c r="H139" s="16">
        <f t="shared" si="15"/>
        <v>734</v>
      </c>
      <c r="I139" s="16">
        <f t="shared" si="15"/>
        <v>7119.2</v>
      </c>
      <c r="J139" s="16">
        <f t="shared" si="15"/>
        <v>3053.9</v>
      </c>
    </row>
    <row r="140" spans="1:10" ht="25.5">
      <c r="A140" s="19" t="s">
        <v>64</v>
      </c>
      <c r="B140" s="14">
        <v>903</v>
      </c>
      <c r="C140" s="15" t="s">
        <v>61</v>
      </c>
      <c r="D140" s="15" t="s">
        <v>73</v>
      </c>
      <c r="E140" s="15" t="s">
        <v>65</v>
      </c>
      <c r="F140" s="15"/>
      <c r="G140" s="16">
        <f t="shared" si="15"/>
        <v>6385.2</v>
      </c>
      <c r="H140" s="16">
        <f t="shared" si="15"/>
        <v>734</v>
      </c>
      <c r="I140" s="16">
        <f t="shared" si="15"/>
        <v>7119.2</v>
      </c>
      <c r="J140" s="16">
        <f t="shared" si="15"/>
        <v>3053.9</v>
      </c>
    </row>
    <row r="141" spans="1:10" ht="12.75">
      <c r="A141" s="20" t="s">
        <v>66</v>
      </c>
      <c r="B141" s="14">
        <v>903</v>
      </c>
      <c r="C141" s="15" t="s">
        <v>61</v>
      </c>
      <c r="D141" s="15" t="s">
        <v>73</v>
      </c>
      <c r="E141" s="15" t="s">
        <v>67</v>
      </c>
      <c r="F141" s="15"/>
      <c r="G141" s="16">
        <f t="shared" si="15"/>
        <v>6385.2</v>
      </c>
      <c r="H141" s="16">
        <f t="shared" si="15"/>
        <v>734</v>
      </c>
      <c r="I141" s="16">
        <f t="shared" si="15"/>
        <v>7119.2</v>
      </c>
      <c r="J141" s="16">
        <f t="shared" si="15"/>
        <v>3053.9</v>
      </c>
    </row>
    <row r="142" spans="1:10" ht="12.75">
      <c r="A142" s="21" t="s">
        <v>68</v>
      </c>
      <c r="B142" s="14">
        <v>903</v>
      </c>
      <c r="C142" s="15" t="s">
        <v>61</v>
      </c>
      <c r="D142" s="15" t="s">
        <v>73</v>
      </c>
      <c r="E142" s="15" t="s">
        <v>67</v>
      </c>
      <c r="F142" s="15" t="s">
        <v>69</v>
      </c>
      <c r="G142" s="22">
        <f>'[1]КОСГУ_2013'!H217</f>
        <v>6385.2</v>
      </c>
      <c r="H142" s="22">
        <f>'[1]КОСГУ_2013'!I217</f>
        <v>734</v>
      </c>
      <c r="I142" s="22">
        <v>7119.2</v>
      </c>
      <c r="J142" s="22">
        <v>3053.9</v>
      </c>
    </row>
    <row r="143" spans="1:10" ht="25.5">
      <c r="A143" s="13" t="s">
        <v>175</v>
      </c>
      <c r="B143" s="14">
        <v>903</v>
      </c>
      <c r="C143" s="15" t="s">
        <v>106</v>
      </c>
      <c r="D143" s="15"/>
      <c r="E143" s="15"/>
      <c r="F143" s="15"/>
      <c r="G143" s="16">
        <f aca="true" t="shared" si="16" ref="G143:J146">G144</f>
        <v>5650</v>
      </c>
      <c r="H143" s="16">
        <f t="shared" si="16"/>
        <v>0</v>
      </c>
      <c r="I143" s="16">
        <f t="shared" si="16"/>
        <v>5650</v>
      </c>
      <c r="J143" s="16">
        <f t="shared" si="16"/>
        <v>1368.8</v>
      </c>
    </row>
    <row r="144" spans="1:10" ht="12.75">
      <c r="A144" s="19" t="s">
        <v>176</v>
      </c>
      <c r="B144" s="14">
        <v>903</v>
      </c>
      <c r="C144" s="15" t="s">
        <v>106</v>
      </c>
      <c r="D144" s="15" t="s">
        <v>61</v>
      </c>
      <c r="E144" s="15"/>
      <c r="F144" s="15"/>
      <c r="G144" s="16">
        <f t="shared" si="16"/>
        <v>5650</v>
      </c>
      <c r="H144" s="16">
        <f t="shared" si="16"/>
        <v>0</v>
      </c>
      <c r="I144" s="16">
        <f t="shared" si="16"/>
        <v>5650</v>
      </c>
      <c r="J144" s="16">
        <f t="shared" si="16"/>
        <v>1368.8</v>
      </c>
    </row>
    <row r="145" spans="1:10" s="30" customFormat="1" ht="12.75">
      <c r="A145" s="48" t="s">
        <v>177</v>
      </c>
      <c r="B145" s="14">
        <v>903</v>
      </c>
      <c r="C145" s="41" t="s">
        <v>106</v>
      </c>
      <c r="D145" s="41" t="s">
        <v>61</v>
      </c>
      <c r="E145" s="52" t="s">
        <v>178</v>
      </c>
      <c r="F145" s="41"/>
      <c r="G145" s="47">
        <f t="shared" si="16"/>
        <v>5650</v>
      </c>
      <c r="H145" s="47">
        <f t="shared" si="16"/>
        <v>0</v>
      </c>
      <c r="I145" s="47">
        <f t="shared" si="16"/>
        <v>5650</v>
      </c>
      <c r="J145" s="47">
        <f t="shared" si="16"/>
        <v>1368.8</v>
      </c>
    </row>
    <row r="146" spans="1:10" ht="12.75">
      <c r="A146" s="50" t="s">
        <v>179</v>
      </c>
      <c r="B146" s="14">
        <v>903</v>
      </c>
      <c r="C146" s="41" t="s">
        <v>106</v>
      </c>
      <c r="D146" s="41" t="s">
        <v>61</v>
      </c>
      <c r="E146" s="15" t="s">
        <v>180</v>
      </c>
      <c r="F146" s="41"/>
      <c r="G146" s="47">
        <f t="shared" si="16"/>
        <v>5650</v>
      </c>
      <c r="H146" s="47">
        <f t="shared" si="16"/>
        <v>0</v>
      </c>
      <c r="I146" s="47">
        <f t="shared" si="16"/>
        <v>5650</v>
      </c>
      <c r="J146" s="47">
        <f t="shared" si="16"/>
        <v>1368.8</v>
      </c>
    </row>
    <row r="147" spans="1:10" ht="12.75">
      <c r="A147" s="50" t="s">
        <v>102</v>
      </c>
      <c r="B147" s="14">
        <v>903</v>
      </c>
      <c r="C147" s="41" t="s">
        <v>106</v>
      </c>
      <c r="D147" s="41" t="s">
        <v>61</v>
      </c>
      <c r="E147" s="15" t="s">
        <v>180</v>
      </c>
      <c r="F147" s="41" t="s">
        <v>103</v>
      </c>
      <c r="G147" s="47">
        <f>SUM(G148:G148)</f>
        <v>5650</v>
      </c>
      <c r="H147" s="47">
        <f>SUM(H148:H148)</f>
        <v>0</v>
      </c>
      <c r="I147" s="47">
        <f>SUM(I148:I148)</f>
        <v>5650</v>
      </c>
      <c r="J147" s="47">
        <f>SUM(J148:J148)</f>
        <v>1368.8</v>
      </c>
    </row>
    <row r="148" spans="1:10" ht="22.5">
      <c r="A148" s="51" t="s">
        <v>185</v>
      </c>
      <c r="B148" s="14">
        <v>903</v>
      </c>
      <c r="C148" s="41" t="s">
        <v>106</v>
      </c>
      <c r="D148" s="41" t="s">
        <v>61</v>
      </c>
      <c r="E148" s="15" t="s">
        <v>180</v>
      </c>
      <c r="F148" s="41" t="s">
        <v>103</v>
      </c>
      <c r="G148" s="22">
        <f>'[1]КОСГУ_2013'!H227</f>
        <v>5650</v>
      </c>
      <c r="H148" s="22">
        <f>'[1]КОСГУ_2013'!I227</f>
        <v>0</v>
      </c>
      <c r="I148" s="22">
        <v>5650</v>
      </c>
      <c r="J148" s="22">
        <v>1368.8</v>
      </c>
    </row>
    <row r="149" spans="1:15" s="39" customFormat="1" ht="25.5">
      <c r="A149" s="23" t="s">
        <v>186</v>
      </c>
      <c r="B149" s="24">
        <v>904</v>
      </c>
      <c r="C149" s="53"/>
      <c r="D149" s="53"/>
      <c r="E149" s="53"/>
      <c r="F149" s="53"/>
      <c r="G149" s="12" t="e">
        <f>G150+G161+G184+G193</f>
        <v>#REF!</v>
      </c>
      <c r="H149" s="12" t="e">
        <f>H150+H161+H184+H193</f>
        <v>#REF!</v>
      </c>
      <c r="I149" s="12">
        <f>I150+I161+I175+I184+I193</f>
        <v>42307.7</v>
      </c>
      <c r="J149" s="12">
        <f>J150+J161+J175+J184+J193</f>
        <v>9681.5</v>
      </c>
      <c r="K149" s="39">
        <v>33527.7</v>
      </c>
      <c r="L149" s="39">
        <v>5329.9</v>
      </c>
      <c r="M149" s="39">
        <v>42307.7</v>
      </c>
      <c r="N149" s="39">
        <v>9681.5</v>
      </c>
      <c r="O149" s="231">
        <v>9681512.6</v>
      </c>
    </row>
    <row r="150" spans="1:10" s="39" customFormat="1" ht="12.75">
      <c r="A150" s="13" t="s">
        <v>60</v>
      </c>
      <c r="B150" s="14">
        <v>904</v>
      </c>
      <c r="C150" s="15" t="s">
        <v>61</v>
      </c>
      <c r="D150" s="15"/>
      <c r="E150" s="15"/>
      <c r="F150" s="15"/>
      <c r="G150" s="54">
        <f>G151</f>
        <v>23924.7</v>
      </c>
      <c r="H150" s="54">
        <f>H151</f>
        <v>3242</v>
      </c>
      <c r="I150" s="54">
        <f>I151</f>
        <v>25505.1</v>
      </c>
      <c r="J150" s="54">
        <f>J151</f>
        <v>9681.5</v>
      </c>
    </row>
    <row r="151" spans="1:10" ht="12.75">
      <c r="A151" s="18" t="s">
        <v>105</v>
      </c>
      <c r="B151" s="14">
        <v>904</v>
      </c>
      <c r="C151" s="15" t="s">
        <v>61</v>
      </c>
      <c r="D151" s="15" t="s">
        <v>106</v>
      </c>
      <c r="E151" s="15"/>
      <c r="F151" s="15"/>
      <c r="G151" s="16">
        <f>SUM(G152,G159,G155)</f>
        <v>23924.7</v>
      </c>
      <c r="H151" s="16">
        <f>SUM(H152,H159,H155)</f>
        <v>3242</v>
      </c>
      <c r="I151" s="16">
        <f>SUM(I152,I159,I155)</f>
        <v>25505.1</v>
      </c>
      <c r="J151" s="16">
        <f>SUM(J152,J159,J155)</f>
        <v>9681.5</v>
      </c>
    </row>
    <row r="152" spans="1:10" ht="25.5">
      <c r="A152" s="19" t="s">
        <v>64</v>
      </c>
      <c r="B152" s="14">
        <v>904</v>
      </c>
      <c r="C152" s="15" t="s">
        <v>61</v>
      </c>
      <c r="D152" s="15" t="s">
        <v>106</v>
      </c>
      <c r="E152" s="15" t="s">
        <v>65</v>
      </c>
      <c r="F152" s="15"/>
      <c r="G152" s="16">
        <f aca="true" t="shared" si="17" ref="G152:J153">G153</f>
        <v>16913.2</v>
      </c>
      <c r="H152" s="16">
        <f t="shared" si="17"/>
        <v>1220</v>
      </c>
      <c r="I152" s="16">
        <f t="shared" si="17"/>
        <v>18113.2</v>
      </c>
      <c r="J152" s="16">
        <f t="shared" si="17"/>
        <v>8324.4</v>
      </c>
    </row>
    <row r="153" spans="1:10" ht="12.75">
      <c r="A153" s="20" t="s">
        <v>66</v>
      </c>
      <c r="B153" s="14">
        <v>904</v>
      </c>
      <c r="C153" s="15" t="s">
        <v>61</v>
      </c>
      <c r="D153" s="15" t="s">
        <v>106</v>
      </c>
      <c r="E153" s="15" t="s">
        <v>67</v>
      </c>
      <c r="F153" s="15"/>
      <c r="G153" s="16">
        <f t="shared" si="17"/>
        <v>16913.2</v>
      </c>
      <c r="H153" s="16">
        <f t="shared" si="17"/>
        <v>1220</v>
      </c>
      <c r="I153" s="16">
        <f t="shared" si="17"/>
        <v>18113.2</v>
      </c>
      <c r="J153" s="16">
        <f t="shared" si="17"/>
        <v>8324.4</v>
      </c>
    </row>
    <row r="154" spans="1:10" ht="12.75">
      <c r="A154" s="21" t="s">
        <v>68</v>
      </c>
      <c r="B154" s="14">
        <v>904</v>
      </c>
      <c r="C154" s="15" t="s">
        <v>61</v>
      </c>
      <c r="D154" s="15" t="s">
        <v>106</v>
      </c>
      <c r="E154" s="15" t="s">
        <v>67</v>
      </c>
      <c r="F154" s="15" t="s">
        <v>69</v>
      </c>
      <c r="G154" s="22">
        <f>'[1]КОСГУ_2013'!H234</f>
        <v>16913.2</v>
      </c>
      <c r="H154" s="22">
        <f>'[1]КОСГУ_2013'!I234</f>
        <v>1220</v>
      </c>
      <c r="I154" s="22">
        <v>18113.2</v>
      </c>
      <c r="J154" s="22">
        <v>8324.4</v>
      </c>
    </row>
    <row r="155" spans="1:10" ht="25.5">
      <c r="A155" s="19" t="s">
        <v>187</v>
      </c>
      <c r="B155" s="14">
        <v>904</v>
      </c>
      <c r="C155" s="15" t="s">
        <v>61</v>
      </c>
      <c r="D155" s="15" t="s">
        <v>106</v>
      </c>
      <c r="E155" s="15" t="s">
        <v>188</v>
      </c>
      <c r="F155" s="15"/>
      <c r="G155" s="16">
        <f aca="true" t="shared" si="18" ref="G155:J156">G156</f>
        <v>6911.5</v>
      </c>
      <c r="H155" s="16">
        <f t="shared" si="18"/>
        <v>2022</v>
      </c>
      <c r="I155" s="16">
        <f t="shared" si="18"/>
        <v>7291.9</v>
      </c>
      <c r="J155" s="16">
        <f t="shared" si="18"/>
        <v>1357.1</v>
      </c>
    </row>
    <row r="156" spans="1:10" ht="12.75">
      <c r="A156" s="20" t="s">
        <v>189</v>
      </c>
      <c r="B156" s="14">
        <v>904</v>
      </c>
      <c r="C156" s="15" t="s">
        <v>61</v>
      </c>
      <c r="D156" s="15" t="s">
        <v>106</v>
      </c>
      <c r="E156" s="15" t="s">
        <v>190</v>
      </c>
      <c r="F156" s="15"/>
      <c r="G156" s="16">
        <f t="shared" si="18"/>
        <v>6911.5</v>
      </c>
      <c r="H156" s="16">
        <f t="shared" si="18"/>
        <v>2022</v>
      </c>
      <c r="I156" s="16">
        <f t="shared" si="18"/>
        <v>7291.9</v>
      </c>
      <c r="J156" s="16">
        <f t="shared" si="18"/>
        <v>1357.1</v>
      </c>
    </row>
    <row r="157" spans="1:10" ht="12.75">
      <c r="A157" s="21" t="s">
        <v>68</v>
      </c>
      <c r="B157" s="14">
        <v>904</v>
      </c>
      <c r="C157" s="15" t="s">
        <v>61</v>
      </c>
      <c r="D157" s="15" t="s">
        <v>106</v>
      </c>
      <c r="E157" s="15" t="s">
        <v>190</v>
      </c>
      <c r="F157" s="15" t="s">
        <v>69</v>
      </c>
      <c r="G157" s="22">
        <f>'[1]КОСГУ_2013'!H248</f>
        <v>6911.5</v>
      </c>
      <c r="H157" s="22">
        <f>'[1]КОСГУ_2013'!I248</f>
        <v>2022</v>
      </c>
      <c r="I157" s="22">
        <v>7291.9</v>
      </c>
      <c r="J157" s="22">
        <v>1357.1</v>
      </c>
    </row>
    <row r="158" spans="1:10" ht="12.75">
      <c r="A158" s="19" t="s">
        <v>107</v>
      </c>
      <c r="B158" s="14">
        <v>904</v>
      </c>
      <c r="C158" s="15" t="s">
        <v>61</v>
      </c>
      <c r="D158" s="15" t="s">
        <v>106</v>
      </c>
      <c r="E158" s="15">
        <v>7950000</v>
      </c>
      <c r="F158" s="15"/>
      <c r="G158" s="16">
        <f aca="true" t="shared" si="19" ref="G158:J159">G159</f>
        <v>100</v>
      </c>
      <c r="H158" s="16">
        <f t="shared" si="19"/>
        <v>0</v>
      </c>
      <c r="I158" s="16">
        <f t="shared" si="19"/>
        <v>100</v>
      </c>
      <c r="J158" s="16">
        <f t="shared" si="19"/>
        <v>0</v>
      </c>
    </row>
    <row r="159" spans="1:10" ht="12.75">
      <c r="A159" s="21" t="s">
        <v>68</v>
      </c>
      <c r="B159" s="14">
        <v>904</v>
      </c>
      <c r="C159" s="15" t="s">
        <v>61</v>
      </c>
      <c r="D159" s="15" t="s">
        <v>106</v>
      </c>
      <c r="E159" s="15">
        <v>7950000</v>
      </c>
      <c r="F159" s="15" t="s">
        <v>69</v>
      </c>
      <c r="G159" s="16">
        <f t="shared" si="19"/>
        <v>100</v>
      </c>
      <c r="H159" s="16">
        <f t="shared" si="19"/>
        <v>0</v>
      </c>
      <c r="I159" s="16">
        <f t="shared" si="19"/>
        <v>100</v>
      </c>
      <c r="J159" s="16">
        <f t="shared" si="19"/>
        <v>0</v>
      </c>
    </row>
    <row r="160" spans="1:10" ht="22.5">
      <c r="A160" s="21" t="s">
        <v>118</v>
      </c>
      <c r="B160" s="14">
        <v>904</v>
      </c>
      <c r="C160" s="15" t="s">
        <v>61</v>
      </c>
      <c r="D160" s="15" t="s">
        <v>106</v>
      </c>
      <c r="E160" s="15" t="s">
        <v>119</v>
      </c>
      <c r="F160" s="15" t="s">
        <v>69</v>
      </c>
      <c r="G160" s="22">
        <f>'[1]КОСГУ_2013'!H255</f>
        <v>100</v>
      </c>
      <c r="H160" s="22">
        <f>'[1]КОСГУ_2013'!I255</f>
        <v>0</v>
      </c>
      <c r="I160" s="22">
        <v>100</v>
      </c>
      <c r="J160" s="22">
        <f>'[1]КОСГУ_2013'!K255</f>
        <v>0</v>
      </c>
    </row>
    <row r="161" spans="1:10" ht="12.75">
      <c r="A161" s="13" t="s">
        <v>191</v>
      </c>
      <c r="B161" s="14">
        <v>904</v>
      </c>
      <c r="C161" s="15" t="s">
        <v>145</v>
      </c>
      <c r="D161" s="111"/>
      <c r="E161" s="111"/>
      <c r="F161" s="111"/>
      <c r="G161" s="22">
        <f>G162</f>
        <v>0</v>
      </c>
      <c r="H161" s="22">
        <f>H162</f>
        <v>266</v>
      </c>
      <c r="I161" s="22">
        <f>I162</f>
        <v>10652.6</v>
      </c>
      <c r="J161" s="22">
        <f>J162</f>
        <v>0</v>
      </c>
    </row>
    <row r="162" spans="1:10" ht="12.75">
      <c r="A162" s="55" t="s">
        <v>192</v>
      </c>
      <c r="B162" s="15" t="s">
        <v>193</v>
      </c>
      <c r="C162" s="15" t="s">
        <v>145</v>
      </c>
      <c r="D162" s="15" t="s">
        <v>61</v>
      </c>
      <c r="E162" s="111"/>
      <c r="F162" s="111"/>
      <c r="G162" s="22">
        <f>G163+G172</f>
        <v>0</v>
      </c>
      <c r="H162" s="22">
        <f>H163+H172</f>
        <v>266</v>
      </c>
      <c r="I162" s="22">
        <f>I163+I172</f>
        <v>10652.6</v>
      </c>
      <c r="J162" s="22">
        <f>J163+J172</f>
        <v>0</v>
      </c>
    </row>
    <row r="163" spans="1:10" ht="25.5">
      <c r="A163" s="19" t="s">
        <v>194</v>
      </c>
      <c r="B163" s="15" t="s">
        <v>193</v>
      </c>
      <c r="C163" s="15" t="s">
        <v>145</v>
      </c>
      <c r="D163" s="15" t="s">
        <v>61</v>
      </c>
      <c r="E163" s="15" t="s">
        <v>195</v>
      </c>
      <c r="F163" s="111"/>
      <c r="G163" s="22">
        <f>G168</f>
        <v>0</v>
      </c>
      <c r="H163" s="22">
        <f>H168</f>
        <v>180</v>
      </c>
      <c r="I163" s="22">
        <f>I168+I164</f>
        <v>10566.6</v>
      </c>
      <c r="J163" s="22">
        <f>J168</f>
        <v>0</v>
      </c>
    </row>
    <row r="164" spans="1:10" ht="33.75">
      <c r="A164" s="20" t="s">
        <v>212</v>
      </c>
      <c r="B164" s="15" t="s">
        <v>193</v>
      </c>
      <c r="C164" s="15" t="s">
        <v>145</v>
      </c>
      <c r="D164" s="15" t="s">
        <v>61</v>
      </c>
      <c r="E164" s="15" t="s">
        <v>213</v>
      </c>
      <c r="F164" s="15"/>
      <c r="G164" s="22"/>
      <c r="H164" s="22"/>
      <c r="I164" s="22">
        <f aca="true" t="shared" si="20" ref="I164:J166">I165</f>
        <v>6805</v>
      </c>
      <c r="J164" s="22">
        <f t="shared" si="20"/>
        <v>0</v>
      </c>
    </row>
    <row r="165" spans="1:10" ht="22.5">
      <c r="A165" s="56" t="s">
        <v>24</v>
      </c>
      <c r="B165" s="15" t="s">
        <v>193</v>
      </c>
      <c r="C165" s="15" t="s">
        <v>145</v>
      </c>
      <c r="D165" s="15" t="s">
        <v>61</v>
      </c>
      <c r="E165" s="15" t="s">
        <v>214</v>
      </c>
      <c r="F165" s="15"/>
      <c r="G165" s="22"/>
      <c r="H165" s="22"/>
      <c r="I165" s="22">
        <f t="shared" si="20"/>
        <v>6805</v>
      </c>
      <c r="J165" s="22">
        <f t="shared" si="20"/>
        <v>0</v>
      </c>
    </row>
    <row r="166" spans="1:10" ht="12.75">
      <c r="A166" s="56" t="s">
        <v>230</v>
      </c>
      <c r="B166" s="15" t="s">
        <v>193</v>
      </c>
      <c r="C166" s="15" t="s">
        <v>145</v>
      </c>
      <c r="D166" s="15" t="s">
        <v>61</v>
      </c>
      <c r="E166" s="15" t="s">
        <v>214</v>
      </c>
      <c r="F166" s="15" t="s">
        <v>231</v>
      </c>
      <c r="G166" s="22"/>
      <c r="H166" s="22"/>
      <c r="I166" s="22">
        <f t="shared" si="20"/>
        <v>6805</v>
      </c>
      <c r="J166" s="22">
        <f t="shared" si="20"/>
        <v>0</v>
      </c>
    </row>
    <row r="167" spans="1:10" ht="45">
      <c r="A167" s="31" t="s">
        <v>215</v>
      </c>
      <c r="B167" s="34" t="s">
        <v>193</v>
      </c>
      <c r="C167" s="34" t="s">
        <v>145</v>
      </c>
      <c r="D167" s="34" t="s">
        <v>61</v>
      </c>
      <c r="E167" s="34" t="s">
        <v>214</v>
      </c>
      <c r="F167" s="34" t="s">
        <v>231</v>
      </c>
      <c r="G167" s="22"/>
      <c r="H167" s="22"/>
      <c r="I167" s="22">
        <v>6805</v>
      </c>
      <c r="J167" s="22">
        <v>0</v>
      </c>
    </row>
    <row r="168" spans="1:10" ht="22.5">
      <c r="A168" s="20" t="s">
        <v>196</v>
      </c>
      <c r="B168" s="15" t="s">
        <v>193</v>
      </c>
      <c r="C168" s="15" t="s">
        <v>145</v>
      </c>
      <c r="D168" s="15" t="s">
        <v>61</v>
      </c>
      <c r="E168" s="15" t="s">
        <v>197</v>
      </c>
      <c r="F168" s="111"/>
      <c r="G168" s="22">
        <f aca="true" t="shared" si="21" ref="G168:J170">G169</f>
        <v>0</v>
      </c>
      <c r="H168" s="22">
        <f t="shared" si="21"/>
        <v>180</v>
      </c>
      <c r="I168" s="22">
        <f t="shared" si="21"/>
        <v>3761.6</v>
      </c>
      <c r="J168" s="22">
        <f t="shared" si="21"/>
        <v>0</v>
      </c>
    </row>
    <row r="169" spans="1:10" ht="22.5">
      <c r="A169" s="56" t="s">
        <v>24</v>
      </c>
      <c r="B169" s="14">
        <v>904</v>
      </c>
      <c r="C169" s="15" t="s">
        <v>145</v>
      </c>
      <c r="D169" s="15" t="s">
        <v>61</v>
      </c>
      <c r="E169" s="15" t="s">
        <v>198</v>
      </c>
      <c r="F169" s="15"/>
      <c r="G169" s="22">
        <f t="shared" si="21"/>
        <v>0</v>
      </c>
      <c r="H169" s="22">
        <f t="shared" si="21"/>
        <v>180</v>
      </c>
      <c r="I169" s="22">
        <f t="shared" si="21"/>
        <v>3761.6</v>
      </c>
      <c r="J169" s="22">
        <f t="shared" si="21"/>
        <v>0</v>
      </c>
    </row>
    <row r="170" spans="1:10" ht="12.75">
      <c r="A170" s="56" t="s">
        <v>230</v>
      </c>
      <c r="B170" s="14">
        <v>904</v>
      </c>
      <c r="C170" s="15" t="s">
        <v>145</v>
      </c>
      <c r="D170" s="15" t="s">
        <v>61</v>
      </c>
      <c r="E170" s="15" t="s">
        <v>198</v>
      </c>
      <c r="F170" s="15" t="s">
        <v>231</v>
      </c>
      <c r="G170" s="22">
        <f t="shared" si="21"/>
        <v>0</v>
      </c>
      <c r="H170" s="22">
        <f t="shared" si="21"/>
        <v>180</v>
      </c>
      <c r="I170" s="22">
        <f t="shared" si="21"/>
        <v>3761.6</v>
      </c>
      <c r="J170" s="22">
        <f t="shared" si="21"/>
        <v>0</v>
      </c>
    </row>
    <row r="171" spans="1:10" ht="33.75">
      <c r="A171" s="56" t="s">
        <v>25</v>
      </c>
      <c r="B171" s="14">
        <v>904</v>
      </c>
      <c r="C171" s="15" t="s">
        <v>145</v>
      </c>
      <c r="D171" s="15" t="s">
        <v>61</v>
      </c>
      <c r="E171" s="15" t="s">
        <v>198</v>
      </c>
      <c r="F171" s="15" t="s">
        <v>231</v>
      </c>
      <c r="G171" s="22">
        <f>'[1]КОСГУ_2013'!H263</f>
        <v>0</v>
      </c>
      <c r="H171" s="22">
        <f>'[1]КОСГУ_2013'!I263</f>
        <v>180</v>
      </c>
      <c r="I171" s="22">
        <v>3761.6</v>
      </c>
      <c r="J171" s="22">
        <f>'[1]КОСГУ_2013'!K263</f>
        <v>0</v>
      </c>
    </row>
    <row r="172" spans="1:10" ht="12.75">
      <c r="A172" s="19" t="s">
        <v>107</v>
      </c>
      <c r="B172" s="14">
        <v>904</v>
      </c>
      <c r="C172" s="15" t="s">
        <v>145</v>
      </c>
      <c r="D172" s="15" t="s">
        <v>61</v>
      </c>
      <c r="E172" s="15" t="s">
        <v>232</v>
      </c>
      <c r="F172" s="111"/>
      <c r="G172" s="22">
        <f aca="true" t="shared" si="22" ref="G172:J173">G173</f>
        <v>0</v>
      </c>
      <c r="H172" s="22">
        <f t="shared" si="22"/>
        <v>86</v>
      </c>
      <c r="I172" s="22">
        <f t="shared" si="22"/>
        <v>86</v>
      </c>
      <c r="J172" s="22">
        <f t="shared" si="22"/>
        <v>0</v>
      </c>
    </row>
    <row r="173" spans="1:10" ht="12.75">
      <c r="A173" s="20" t="s">
        <v>68</v>
      </c>
      <c r="B173" s="14">
        <v>904</v>
      </c>
      <c r="C173" s="15" t="s">
        <v>145</v>
      </c>
      <c r="D173" s="15" t="s">
        <v>61</v>
      </c>
      <c r="E173" s="15" t="s">
        <v>232</v>
      </c>
      <c r="F173" s="37" t="s">
        <v>69</v>
      </c>
      <c r="G173" s="22">
        <f t="shared" si="22"/>
        <v>0</v>
      </c>
      <c r="H173" s="22">
        <f t="shared" si="22"/>
        <v>86</v>
      </c>
      <c r="I173" s="22">
        <f t="shared" si="22"/>
        <v>86</v>
      </c>
      <c r="J173" s="22">
        <f t="shared" si="22"/>
        <v>0</v>
      </c>
    </row>
    <row r="174" spans="1:10" ht="22.5">
      <c r="A174" s="21" t="s">
        <v>172</v>
      </c>
      <c r="B174" s="15" t="s">
        <v>193</v>
      </c>
      <c r="C174" s="15" t="s">
        <v>145</v>
      </c>
      <c r="D174" s="15" t="s">
        <v>61</v>
      </c>
      <c r="E174" s="15" t="s">
        <v>173</v>
      </c>
      <c r="F174" s="15" t="s">
        <v>69</v>
      </c>
      <c r="G174" s="22">
        <f>'[1]КОСГУ_2013'!H267</f>
        <v>0</v>
      </c>
      <c r="H174" s="22">
        <f>'[1]КОСГУ_2013'!I267</f>
        <v>86</v>
      </c>
      <c r="I174" s="22">
        <v>86</v>
      </c>
      <c r="J174" s="22">
        <f>'[1]КОСГУ_2013'!K267</f>
        <v>0</v>
      </c>
    </row>
    <row r="175" spans="1:10" ht="12.75">
      <c r="A175" s="13" t="s">
        <v>148</v>
      </c>
      <c r="B175" s="14">
        <v>904</v>
      </c>
      <c r="C175" s="15" t="s">
        <v>92</v>
      </c>
      <c r="D175" s="15"/>
      <c r="E175" s="15"/>
      <c r="F175" s="15"/>
      <c r="G175" s="22"/>
      <c r="H175" s="22"/>
      <c r="I175" s="22">
        <f>I176</f>
        <v>55</v>
      </c>
      <c r="J175" s="22">
        <f>J176</f>
        <v>0</v>
      </c>
    </row>
    <row r="176" spans="1:10" ht="25.5">
      <c r="A176" s="18" t="s">
        <v>200</v>
      </c>
      <c r="B176" s="14">
        <v>904</v>
      </c>
      <c r="C176" s="15" t="s">
        <v>92</v>
      </c>
      <c r="D176" s="15" t="s">
        <v>145</v>
      </c>
      <c r="E176" s="15"/>
      <c r="F176" s="15"/>
      <c r="G176" s="22"/>
      <c r="H176" s="22"/>
      <c r="I176" s="22">
        <f>I177+I181</f>
        <v>55</v>
      </c>
      <c r="J176" s="22">
        <f>J177+J181</f>
        <v>0</v>
      </c>
    </row>
    <row r="177" spans="1:10" ht="12.75">
      <c r="A177" s="20" t="s">
        <v>84</v>
      </c>
      <c r="B177" s="14">
        <v>904</v>
      </c>
      <c r="C177" s="15" t="s">
        <v>92</v>
      </c>
      <c r="D177" s="15" t="s">
        <v>145</v>
      </c>
      <c r="E177" s="15" t="s">
        <v>85</v>
      </c>
      <c r="F177" s="15"/>
      <c r="G177" s="22"/>
      <c r="H177" s="22"/>
      <c r="I177" s="22">
        <f aca="true" t="shared" si="23" ref="I177:J179">I178</f>
        <v>35</v>
      </c>
      <c r="J177" s="22">
        <f t="shared" si="23"/>
        <v>0</v>
      </c>
    </row>
    <row r="178" spans="1:10" ht="33.75">
      <c r="A178" s="21" t="s">
        <v>201</v>
      </c>
      <c r="B178" s="14">
        <v>904</v>
      </c>
      <c r="C178" s="15" t="s">
        <v>92</v>
      </c>
      <c r="D178" s="15" t="s">
        <v>145</v>
      </c>
      <c r="E178" s="15" t="s">
        <v>202</v>
      </c>
      <c r="F178" s="15"/>
      <c r="G178" s="22"/>
      <c r="H178" s="22"/>
      <c r="I178" s="22">
        <f t="shared" si="23"/>
        <v>35</v>
      </c>
      <c r="J178" s="22">
        <f t="shared" si="23"/>
        <v>0</v>
      </c>
    </row>
    <row r="179" spans="1:10" ht="22.5">
      <c r="A179" s="21" t="s">
        <v>203</v>
      </c>
      <c r="B179" s="14">
        <v>904</v>
      </c>
      <c r="C179" s="15" t="s">
        <v>92</v>
      </c>
      <c r="D179" s="15" t="s">
        <v>145</v>
      </c>
      <c r="E179" s="15" t="s">
        <v>204</v>
      </c>
      <c r="F179" s="15"/>
      <c r="G179" s="22"/>
      <c r="H179" s="22"/>
      <c r="I179" s="22">
        <f t="shared" si="23"/>
        <v>35</v>
      </c>
      <c r="J179" s="22">
        <f t="shared" si="23"/>
        <v>0</v>
      </c>
    </row>
    <row r="180" spans="1:10" ht="12.75">
      <c r="A180" s="31" t="s">
        <v>230</v>
      </c>
      <c r="B180" s="32">
        <v>904</v>
      </c>
      <c r="C180" s="34" t="s">
        <v>92</v>
      </c>
      <c r="D180" s="34" t="s">
        <v>145</v>
      </c>
      <c r="E180" s="34" t="s">
        <v>204</v>
      </c>
      <c r="F180" s="34" t="s">
        <v>231</v>
      </c>
      <c r="G180" s="22"/>
      <c r="H180" s="22"/>
      <c r="I180" s="22">
        <v>35</v>
      </c>
      <c r="J180" s="22">
        <v>0</v>
      </c>
    </row>
    <row r="181" spans="1:10" ht="12.75">
      <c r="A181" s="19" t="s">
        <v>107</v>
      </c>
      <c r="B181" s="14">
        <v>904</v>
      </c>
      <c r="C181" s="15" t="s">
        <v>92</v>
      </c>
      <c r="D181" s="15" t="s">
        <v>145</v>
      </c>
      <c r="E181" s="15" t="s">
        <v>232</v>
      </c>
      <c r="F181" s="15"/>
      <c r="G181" s="22"/>
      <c r="H181" s="22"/>
      <c r="I181" s="22">
        <f>I182</f>
        <v>20</v>
      </c>
      <c r="J181" s="22">
        <f>J182</f>
        <v>0</v>
      </c>
    </row>
    <row r="182" spans="1:10" ht="22.5">
      <c r="A182" s="21" t="s">
        <v>205</v>
      </c>
      <c r="B182" s="14">
        <v>904</v>
      </c>
      <c r="C182" s="15" t="s">
        <v>92</v>
      </c>
      <c r="D182" s="15" t="s">
        <v>145</v>
      </c>
      <c r="E182" s="15" t="s">
        <v>206</v>
      </c>
      <c r="F182" s="15"/>
      <c r="G182" s="22"/>
      <c r="H182" s="22"/>
      <c r="I182" s="22">
        <f>I183</f>
        <v>20</v>
      </c>
      <c r="J182" s="22">
        <f>J183</f>
        <v>0</v>
      </c>
    </row>
    <row r="183" spans="1:10" ht="12.75">
      <c r="A183" s="21" t="s">
        <v>230</v>
      </c>
      <c r="B183" s="14">
        <v>904</v>
      </c>
      <c r="C183" s="15" t="s">
        <v>92</v>
      </c>
      <c r="D183" s="15" t="s">
        <v>145</v>
      </c>
      <c r="E183" s="15" t="s">
        <v>206</v>
      </c>
      <c r="F183" s="15" t="s">
        <v>231</v>
      </c>
      <c r="G183" s="22"/>
      <c r="H183" s="22"/>
      <c r="I183" s="22">
        <v>20</v>
      </c>
      <c r="J183" s="22">
        <v>0</v>
      </c>
    </row>
    <row r="184" spans="1:10" ht="12.75">
      <c r="A184" s="13" t="s">
        <v>157</v>
      </c>
      <c r="B184" s="14">
        <v>904</v>
      </c>
      <c r="C184" s="15" t="s">
        <v>158</v>
      </c>
      <c r="D184" s="15"/>
      <c r="E184" s="15"/>
      <c r="F184" s="15"/>
      <c r="G184" s="16" t="e">
        <f>#REF!+G185</f>
        <v>#REF!</v>
      </c>
      <c r="H184" s="16" t="e">
        <f>#REF!+H185</f>
        <v>#REF!</v>
      </c>
      <c r="I184" s="16">
        <f>I185</f>
        <v>5945</v>
      </c>
      <c r="J184" s="16">
        <f>J185</f>
        <v>0</v>
      </c>
    </row>
    <row r="185" spans="1:10" ht="12.75">
      <c r="A185" s="18" t="s">
        <v>236</v>
      </c>
      <c r="B185" s="14">
        <v>904</v>
      </c>
      <c r="C185" s="14" t="s">
        <v>158</v>
      </c>
      <c r="D185" s="14" t="s">
        <v>82</v>
      </c>
      <c r="E185" s="14"/>
      <c r="F185" s="14"/>
      <c r="G185" s="22">
        <f>G186+G189</f>
        <v>5945</v>
      </c>
      <c r="H185" s="22">
        <f>H186+H189</f>
        <v>0</v>
      </c>
      <c r="I185" s="22">
        <f>I186+I189</f>
        <v>5945</v>
      </c>
      <c r="J185" s="22">
        <f>J186+J189</f>
        <v>0</v>
      </c>
    </row>
    <row r="186" spans="1:10" ht="12.75">
      <c r="A186" s="20" t="s">
        <v>84</v>
      </c>
      <c r="B186" s="14">
        <v>904</v>
      </c>
      <c r="C186" s="14" t="s">
        <v>158</v>
      </c>
      <c r="D186" s="14" t="s">
        <v>82</v>
      </c>
      <c r="E186" s="14" t="s">
        <v>237</v>
      </c>
      <c r="F186" s="14"/>
      <c r="G186" s="22">
        <f aca="true" t="shared" si="24" ref="G186:J187">G187</f>
        <v>2651</v>
      </c>
      <c r="H186" s="22">
        <f t="shared" si="24"/>
        <v>0</v>
      </c>
      <c r="I186" s="22">
        <f t="shared" si="24"/>
        <v>2651</v>
      </c>
      <c r="J186" s="22">
        <f t="shared" si="24"/>
        <v>0</v>
      </c>
    </row>
    <row r="187" spans="1:10" ht="33.75">
      <c r="A187" s="21" t="s">
        <v>233</v>
      </c>
      <c r="B187" s="14">
        <v>904</v>
      </c>
      <c r="C187" s="14" t="s">
        <v>158</v>
      </c>
      <c r="D187" s="14" t="s">
        <v>82</v>
      </c>
      <c r="E187" s="14" t="s">
        <v>237</v>
      </c>
      <c r="F187" s="14"/>
      <c r="G187" s="22">
        <f t="shared" si="24"/>
        <v>2651</v>
      </c>
      <c r="H187" s="22">
        <f t="shared" si="24"/>
        <v>0</v>
      </c>
      <c r="I187" s="22">
        <f t="shared" si="24"/>
        <v>2651</v>
      </c>
      <c r="J187" s="22">
        <f t="shared" si="24"/>
        <v>0</v>
      </c>
    </row>
    <row r="188" spans="1:10" s="36" customFormat="1" ht="12.75">
      <c r="A188" s="31" t="s">
        <v>234</v>
      </c>
      <c r="B188" s="32">
        <v>904</v>
      </c>
      <c r="C188" s="32" t="s">
        <v>158</v>
      </c>
      <c r="D188" s="32" t="s">
        <v>82</v>
      </c>
      <c r="E188" s="32" t="s">
        <v>237</v>
      </c>
      <c r="F188" s="32" t="s">
        <v>235</v>
      </c>
      <c r="G188" s="35">
        <f>'[1]КОСГУ_2013'!H278</f>
        <v>2651</v>
      </c>
      <c r="H188" s="35">
        <f>'[1]КОСГУ_2013'!I278</f>
        <v>0</v>
      </c>
      <c r="I188" s="35">
        <v>2651</v>
      </c>
      <c r="J188" s="35">
        <f>'[1]КОСГУ_2013'!K278</f>
        <v>0</v>
      </c>
    </row>
    <row r="189" spans="1:10" ht="12.75">
      <c r="A189" s="20" t="s">
        <v>238</v>
      </c>
      <c r="B189" s="14">
        <v>904</v>
      </c>
      <c r="C189" s="14" t="s">
        <v>158</v>
      </c>
      <c r="D189" s="14" t="s">
        <v>82</v>
      </c>
      <c r="E189" s="14" t="s">
        <v>239</v>
      </c>
      <c r="F189" s="14"/>
      <c r="G189" s="22">
        <f aca="true" t="shared" si="25" ref="G189:J191">G190</f>
        <v>3294</v>
      </c>
      <c r="H189" s="22">
        <f t="shared" si="25"/>
        <v>0</v>
      </c>
      <c r="I189" s="22">
        <f t="shared" si="25"/>
        <v>3294</v>
      </c>
      <c r="J189" s="22">
        <f t="shared" si="25"/>
        <v>0</v>
      </c>
    </row>
    <row r="190" spans="1:10" ht="12.75">
      <c r="A190" s="21" t="s">
        <v>26</v>
      </c>
      <c r="B190" s="14">
        <v>904</v>
      </c>
      <c r="C190" s="14" t="s">
        <v>158</v>
      </c>
      <c r="D190" s="14" t="s">
        <v>82</v>
      </c>
      <c r="E190" s="14" t="s">
        <v>240</v>
      </c>
      <c r="F190" s="14"/>
      <c r="G190" s="22">
        <f t="shared" si="25"/>
        <v>3294</v>
      </c>
      <c r="H190" s="22">
        <f t="shared" si="25"/>
        <v>0</v>
      </c>
      <c r="I190" s="22">
        <f t="shared" si="25"/>
        <v>3294</v>
      </c>
      <c r="J190" s="22">
        <f t="shared" si="25"/>
        <v>0</v>
      </c>
    </row>
    <row r="191" spans="1:10" ht="12.75">
      <c r="A191" s="21" t="s">
        <v>241</v>
      </c>
      <c r="B191" s="14">
        <v>904</v>
      </c>
      <c r="C191" s="14" t="s">
        <v>158</v>
      </c>
      <c r="D191" s="14" t="s">
        <v>82</v>
      </c>
      <c r="E191" s="14" t="s">
        <v>242</v>
      </c>
      <c r="F191" s="14"/>
      <c r="G191" s="22">
        <f t="shared" si="25"/>
        <v>3294</v>
      </c>
      <c r="H191" s="22">
        <f t="shared" si="25"/>
        <v>0</v>
      </c>
      <c r="I191" s="22">
        <f t="shared" si="25"/>
        <v>3294</v>
      </c>
      <c r="J191" s="22">
        <f t="shared" si="25"/>
        <v>0</v>
      </c>
    </row>
    <row r="192" spans="1:10" s="36" customFormat="1" ht="12.75">
      <c r="A192" s="31" t="s">
        <v>234</v>
      </c>
      <c r="B192" s="32">
        <v>904</v>
      </c>
      <c r="C192" s="32" t="s">
        <v>158</v>
      </c>
      <c r="D192" s="32" t="s">
        <v>82</v>
      </c>
      <c r="E192" s="32" t="s">
        <v>242</v>
      </c>
      <c r="F192" s="32" t="s">
        <v>235</v>
      </c>
      <c r="G192" s="35">
        <f>'[1]КОСГУ_2013'!H283</f>
        <v>3294</v>
      </c>
      <c r="H192" s="35">
        <f>'[1]КОСГУ_2013'!I283</f>
        <v>0</v>
      </c>
      <c r="I192" s="35">
        <v>3294</v>
      </c>
      <c r="J192" s="35">
        <f>'[1]КОСГУ_2013'!K283</f>
        <v>0</v>
      </c>
    </row>
    <row r="193" spans="1:10" ht="12.75">
      <c r="A193" s="13" t="s">
        <v>243</v>
      </c>
      <c r="B193" s="15" t="s">
        <v>193</v>
      </c>
      <c r="C193" s="15" t="s">
        <v>136</v>
      </c>
      <c r="D193" s="15"/>
      <c r="E193" s="15"/>
      <c r="F193" s="15"/>
      <c r="G193" s="16">
        <f aca="true" t="shared" si="26" ref="G193:J195">G194</f>
        <v>150</v>
      </c>
      <c r="H193" s="16">
        <f t="shared" si="26"/>
        <v>0</v>
      </c>
      <c r="I193" s="16">
        <f t="shared" si="26"/>
        <v>150</v>
      </c>
      <c r="J193" s="16">
        <f t="shared" si="26"/>
        <v>0</v>
      </c>
    </row>
    <row r="194" spans="1:10" ht="12.75">
      <c r="A194" s="18" t="s">
        <v>244</v>
      </c>
      <c r="B194" s="15" t="s">
        <v>193</v>
      </c>
      <c r="C194" s="15" t="s">
        <v>136</v>
      </c>
      <c r="D194" s="15" t="s">
        <v>61</v>
      </c>
      <c r="E194" s="15"/>
      <c r="F194" s="15"/>
      <c r="G194" s="16">
        <f t="shared" si="26"/>
        <v>150</v>
      </c>
      <c r="H194" s="16">
        <f t="shared" si="26"/>
        <v>0</v>
      </c>
      <c r="I194" s="16">
        <f t="shared" si="26"/>
        <v>150</v>
      </c>
      <c r="J194" s="16">
        <f t="shared" si="26"/>
        <v>0</v>
      </c>
    </row>
    <row r="195" spans="1:10" ht="12.75">
      <c r="A195" s="19" t="s">
        <v>107</v>
      </c>
      <c r="B195" s="15" t="s">
        <v>193</v>
      </c>
      <c r="C195" s="15" t="s">
        <v>136</v>
      </c>
      <c r="D195" s="15" t="s">
        <v>61</v>
      </c>
      <c r="E195" s="15" t="s">
        <v>232</v>
      </c>
      <c r="F195" s="15"/>
      <c r="G195" s="16">
        <f t="shared" si="26"/>
        <v>150</v>
      </c>
      <c r="H195" s="16">
        <f t="shared" si="26"/>
        <v>0</v>
      </c>
      <c r="I195" s="16">
        <f t="shared" si="26"/>
        <v>150</v>
      </c>
      <c r="J195" s="16">
        <f t="shared" si="26"/>
        <v>0</v>
      </c>
    </row>
    <row r="196" spans="1:10" ht="12.75">
      <c r="A196" s="20" t="s">
        <v>68</v>
      </c>
      <c r="B196" s="14">
        <v>904</v>
      </c>
      <c r="C196" s="15" t="s">
        <v>136</v>
      </c>
      <c r="D196" s="15" t="s">
        <v>61</v>
      </c>
      <c r="E196" s="14">
        <v>7950000</v>
      </c>
      <c r="F196" s="15" t="s">
        <v>69</v>
      </c>
      <c r="G196" s="16">
        <f>SUM(G197:G197)</f>
        <v>150</v>
      </c>
      <c r="H196" s="16">
        <f>SUM(H197:H197)</f>
        <v>0</v>
      </c>
      <c r="I196" s="16">
        <f>SUM(I197:I197)</f>
        <v>150</v>
      </c>
      <c r="J196" s="16">
        <f>SUM(J197:J197)</f>
        <v>0</v>
      </c>
    </row>
    <row r="197" spans="1:10" ht="22.5">
      <c r="A197" s="21" t="s">
        <v>27</v>
      </c>
      <c r="B197" s="15" t="s">
        <v>193</v>
      </c>
      <c r="C197" s="15" t="s">
        <v>136</v>
      </c>
      <c r="D197" s="15" t="s">
        <v>61</v>
      </c>
      <c r="E197" s="14">
        <v>7953200</v>
      </c>
      <c r="F197" s="15" t="s">
        <v>69</v>
      </c>
      <c r="G197" s="22">
        <f>'[1]КОСГУ_2013'!H289</f>
        <v>150</v>
      </c>
      <c r="H197" s="22">
        <f>'[1]КОСГУ_2013'!I289</f>
        <v>0</v>
      </c>
      <c r="I197" s="22">
        <v>150</v>
      </c>
      <c r="J197" s="22">
        <f>'[1]КОСГУ_2013'!K289</f>
        <v>0</v>
      </c>
    </row>
    <row r="198" spans="1:15" ht="25.5">
      <c r="A198" s="23" t="s">
        <v>245</v>
      </c>
      <c r="B198" s="53" t="s">
        <v>246</v>
      </c>
      <c r="C198" s="25"/>
      <c r="D198" s="25"/>
      <c r="E198" s="25"/>
      <c r="F198" s="25"/>
      <c r="G198" s="12">
        <f>SUM(G199,G216,G271,G286)</f>
        <v>52321.4</v>
      </c>
      <c r="H198" s="12">
        <f>SUM(H199,H216,H271,H286)</f>
        <v>63315.1</v>
      </c>
      <c r="I198" s="12">
        <f>SUM(I199,I216,I271,I280,I286)</f>
        <v>167057.8</v>
      </c>
      <c r="J198" s="12">
        <f>SUM(J199,J216,J271,J280,J286)</f>
        <v>52934.299999999996</v>
      </c>
      <c r="K198" s="6">
        <v>115636.5</v>
      </c>
      <c r="L198" s="6">
        <v>23916.2</v>
      </c>
      <c r="M198" s="6">
        <v>167057.8</v>
      </c>
      <c r="N198" s="6">
        <v>52934.3</v>
      </c>
      <c r="O198" s="94">
        <v>52934273.45</v>
      </c>
    </row>
    <row r="199" spans="1:10" ht="12.75">
      <c r="A199" s="13" t="s">
        <v>133</v>
      </c>
      <c r="B199" s="15" t="s">
        <v>246</v>
      </c>
      <c r="C199" s="15" t="s">
        <v>82</v>
      </c>
      <c r="D199" s="15"/>
      <c r="E199" s="15"/>
      <c r="F199" s="15"/>
      <c r="G199" s="16">
        <f>G200+G207+G212</f>
        <v>12540</v>
      </c>
      <c r="H199" s="16">
        <f>H200+H207+H212</f>
        <v>12761</v>
      </c>
      <c r="I199" s="16">
        <f>I200+I207+I212</f>
        <v>30551.4</v>
      </c>
      <c r="J199" s="16">
        <f>J200+J207+J212</f>
        <v>9090.2</v>
      </c>
    </row>
    <row r="200" spans="1:10" ht="12.75">
      <c r="A200" s="55" t="s">
        <v>247</v>
      </c>
      <c r="B200" s="15" t="s">
        <v>246</v>
      </c>
      <c r="C200" s="15" t="s">
        <v>82</v>
      </c>
      <c r="D200" s="15" t="s">
        <v>145</v>
      </c>
      <c r="E200" s="15"/>
      <c r="F200" s="15"/>
      <c r="G200" s="16">
        <f>G201+G204</f>
        <v>1340</v>
      </c>
      <c r="H200" s="16">
        <f>H201+H204</f>
        <v>500</v>
      </c>
      <c r="I200" s="16">
        <f>I201+I204</f>
        <v>1840</v>
      </c>
      <c r="J200" s="16">
        <f>J201+J204</f>
        <v>0</v>
      </c>
    </row>
    <row r="201" spans="1:10" ht="22.5">
      <c r="A201" s="20" t="s">
        <v>146</v>
      </c>
      <c r="B201" s="15" t="s">
        <v>246</v>
      </c>
      <c r="C201" s="15" t="s">
        <v>82</v>
      </c>
      <c r="D201" s="15" t="s">
        <v>145</v>
      </c>
      <c r="E201" s="15" t="s">
        <v>147</v>
      </c>
      <c r="F201" s="15"/>
      <c r="G201" s="16">
        <f aca="true" t="shared" si="27" ref="G201:J202">G202</f>
        <v>1340</v>
      </c>
      <c r="H201" s="16">
        <f t="shared" si="27"/>
        <v>0</v>
      </c>
      <c r="I201" s="16">
        <f t="shared" si="27"/>
        <v>1340</v>
      </c>
      <c r="J201" s="16">
        <f t="shared" si="27"/>
        <v>0</v>
      </c>
    </row>
    <row r="202" spans="1:10" ht="22.5">
      <c r="A202" s="21" t="s">
        <v>28</v>
      </c>
      <c r="B202" s="15" t="s">
        <v>246</v>
      </c>
      <c r="C202" s="15" t="s">
        <v>82</v>
      </c>
      <c r="D202" s="15" t="s">
        <v>145</v>
      </c>
      <c r="E202" s="15" t="s">
        <v>248</v>
      </c>
      <c r="F202" s="15"/>
      <c r="G202" s="16">
        <f t="shared" si="27"/>
        <v>1340</v>
      </c>
      <c r="H202" s="16">
        <f t="shared" si="27"/>
        <v>0</v>
      </c>
      <c r="I202" s="16">
        <f t="shared" si="27"/>
        <v>1340</v>
      </c>
      <c r="J202" s="16">
        <f t="shared" si="27"/>
        <v>0</v>
      </c>
    </row>
    <row r="203" spans="1:10" s="36" customFormat="1" ht="12.75">
      <c r="A203" s="31" t="s">
        <v>68</v>
      </c>
      <c r="B203" s="34" t="s">
        <v>246</v>
      </c>
      <c r="C203" s="34" t="s">
        <v>82</v>
      </c>
      <c r="D203" s="34" t="s">
        <v>145</v>
      </c>
      <c r="E203" s="34" t="s">
        <v>248</v>
      </c>
      <c r="F203" s="34" t="s">
        <v>69</v>
      </c>
      <c r="G203" s="57">
        <f>'[1]КОСГУ_2013'!H297</f>
        <v>1340</v>
      </c>
      <c r="H203" s="57">
        <f>'[1]КОСГУ_2013'!I297</f>
        <v>0</v>
      </c>
      <c r="I203" s="57">
        <v>1340</v>
      </c>
      <c r="J203" s="57">
        <f>'[1]КОСГУ_2013'!K297</f>
        <v>0</v>
      </c>
    </row>
    <row r="204" spans="1:10" ht="12.75">
      <c r="A204" s="19" t="s">
        <v>107</v>
      </c>
      <c r="B204" s="15" t="s">
        <v>246</v>
      </c>
      <c r="C204" s="15" t="s">
        <v>82</v>
      </c>
      <c r="D204" s="15" t="s">
        <v>145</v>
      </c>
      <c r="E204" s="40">
        <v>7950000</v>
      </c>
      <c r="F204" s="15"/>
      <c r="G204" s="16">
        <f aca="true" t="shared" si="28" ref="G204:J205">G205</f>
        <v>0</v>
      </c>
      <c r="H204" s="16">
        <f t="shared" si="28"/>
        <v>500</v>
      </c>
      <c r="I204" s="16">
        <f t="shared" si="28"/>
        <v>500</v>
      </c>
      <c r="J204" s="16">
        <f t="shared" si="28"/>
        <v>0</v>
      </c>
    </row>
    <row r="205" spans="1:10" ht="12.75">
      <c r="A205" s="20" t="s">
        <v>68</v>
      </c>
      <c r="B205" s="15" t="s">
        <v>246</v>
      </c>
      <c r="C205" s="15" t="s">
        <v>82</v>
      </c>
      <c r="D205" s="15" t="s">
        <v>145</v>
      </c>
      <c r="E205" s="15" t="s">
        <v>232</v>
      </c>
      <c r="F205" s="15" t="s">
        <v>69</v>
      </c>
      <c r="G205" s="16">
        <f t="shared" si="28"/>
        <v>0</v>
      </c>
      <c r="H205" s="16">
        <f t="shared" si="28"/>
        <v>500</v>
      </c>
      <c r="I205" s="16">
        <f t="shared" si="28"/>
        <v>500</v>
      </c>
      <c r="J205" s="16">
        <f t="shared" si="28"/>
        <v>0</v>
      </c>
    </row>
    <row r="206" spans="1:10" ht="33.75">
      <c r="A206" s="21" t="s">
        <v>249</v>
      </c>
      <c r="B206" s="15" t="s">
        <v>246</v>
      </c>
      <c r="C206" s="15" t="s">
        <v>82</v>
      </c>
      <c r="D206" s="15" t="s">
        <v>145</v>
      </c>
      <c r="E206" s="15" t="s">
        <v>250</v>
      </c>
      <c r="F206" s="15" t="s">
        <v>69</v>
      </c>
      <c r="G206" s="16">
        <f>'[1]КОСГУ_2013'!H301</f>
        <v>0</v>
      </c>
      <c r="H206" s="16">
        <f>'[1]КОСГУ_2013'!I301</f>
        <v>500</v>
      </c>
      <c r="I206" s="16">
        <v>500</v>
      </c>
      <c r="J206" s="16">
        <f>'[1]КОСГУ_2013'!K301</f>
        <v>0</v>
      </c>
    </row>
    <row r="207" spans="1:10" ht="12.75">
      <c r="A207" s="18" t="s">
        <v>251</v>
      </c>
      <c r="B207" s="15" t="s">
        <v>246</v>
      </c>
      <c r="C207" s="15" t="s">
        <v>82</v>
      </c>
      <c r="D207" s="15" t="s">
        <v>154</v>
      </c>
      <c r="E207" s="15"/>
      <c r="F207" s="15"/>
      <c r="G207" s="16">
        <f aca="true" t="shared" si="29" ref="G207:J209">G208</f>
        <v>8000</v>
      </c>
      <c r="H207" s="16">
        <f t="shared" si="29"/>
        <v>5000</v>
      </c>
      <c r="I207" s="16">
        <f t="shared" si="29"/>
        <v>13000</v>
      </c>
      <c r="J207" s="16">
        <f t="shared" si="29"/>
        <v>5397.8</v>
      </c>
    </row>
    <row r="208" spans="1:10" ht="12.75">
      <c r="A208" s="19" t="s">
        <v>252</v>
      </c>
      <c r="B208" s="15" t="s">
        <v>246</v>
      </c>
      <c r="C208" s="15" t="s">
        <v>82</v>
      </c>
      <c r="D208" s="15" t="s">
        <v>154</v>
      </c>
      <c r="E208" s="15" t="s">
        <v>253</v>
      </c>
      <c r="F208" s="15"/>
      <c r="G208" s="16">
        <f t="shared" si="29"/>
        <v>8000</v>
      </c>
      <c r="H208" s="16">
        <f t="shared" si="29"/>
        <v>5000</v>
      </c>
      <c r="I208" s="16">
        <f t="shared" si="29"/>
        <v>13000</v>
      </c>
      <c r="J208" s="16">
        <f t="shared" si="29"/>
        <v>5397.8</v>
      </c>
    </row>
    <row r="209" spans="1:10" ht="12.75">
      <c r="A209" s="20" t="s">
        <v>254</v>
      </c>
      <c r="B209" s="15" t="s">
        <v>246</v>
      </c>
      <c r="C209" s="15" t="s">
        <v>82</v>
      </c>
      <c r="D209" s="15" t="s">
        <v>154</v>
      </c>
      <c r="E209" s="15" t="s">
        <v>255</v>
      </c>
      <c r="F209" s="15"/>
      <c r="G209" s="16">
        <f t="shared" si="29"/>
        <v>8000</v>
      </c>
      <c r="H209" s="16">
        <f t="shared" si="29"/>
        <v>5000</v>
      </c>
      <c r="I209" s="16">
        <f t="shared" si="29"/>
        <v>13000</v>
      </c>
      <c r="J209" s="16">
        <f t="shared" si="29"/>
        <v>5397.8</v>
      </c>
    </row>
    <row r="210" spans="1:10" ht="12.75">
      <c r="A210" s="21" t="s">
        <v>256</v>
      </c>
      <c r="B210" s="15" t="s">
        <v>246</v>
      </c>
      <c r="C210" s="15" t="s">
        <v>82</v>
      </c>
      <c r="D210" s="15" t="s">
        <v>154</v>
      </c>
      <c r="E210" s="15" t="s">
        <v>255</v>
      </c>
      <c r="F210" s="15" t="s">
        <v>257</v>
      </c>
      <c r="G210" s="16">
        <f>SUM(G211:G211)</f>
        <v>8000</v>
      </c>
      <c r="H210" s="16">
        <f>SUM(H211:H211)</f>
        <v>5000</v>
      </c>
      <c r="I210" s="16">
        <f>SUM(I211:I211)</f>
        <v>13000</v>
      </c>
      <c r="J210" s="16">
        <f>SUM(J211:J211)</f>
        <v>5397.8</v>
      </c>
    </row>
    <row r="211" spans="1:10" ht="33.75">
      <c r="A211" s="21" t="s">
        <v>258</v>
      </c>
      <c r="B211" s="15" t="s">
        <v>246</v>
      </c>
      <c r="C211" s="15" t="s">
        <v>82</v>
      </c>
      <c r="D211" s="15" t="s">
        <v>154</v>
      </c>
      <c r="E211" s="15" t="s">
        <v>255</v>
      </c>
      <c r="F211" s="15" t="s">
        <v>257</v>
      </c>
      <c r="G211" s="22">
        <f>'[1]КОСГУ_2013'!H307</f>
        <v>8000</v>
      </c>
      <c r="H211" s="22">
        <f>'[1]КОСГУ_2013'!I307</f>
        <v>5000</v>
      </c>
      <c r="I211" s="22">
        <v>13000</v>
      </c>
      <c r="J211" s="22">
        <v>5397.8</v>
      </c>
    </row>
    <row r="212" spans="1:10" ht="12.75">
      <c r="A212" s="55" t="s">
        <v>259</v>
      </c>
      <c r="B212" s="15" t="s">
        <v>246</v>
      </c>
      <c r="C212" s="15" t="s">
        <v>82</v>
      </c>
      <c r="D212" s="15" t="s">
        <v>124</v>
      </c>
      <c r="E212" s="15"/>
      <c r="F212" s="15"/>
      <c r="G212" s="22">
        <f aca="true" t="shared" si="30" ref="G212:J214">G213</f>
        <v>3200</v>
      </c>
      <c r="H212" s="22">
        <f t="shared" si="30"/>
        <v>7261</v>
      </c>
      <c r="I212" s="22">
        <f t="shared" si="30"/>
        <v>15711.4</v>
      </c>
      <c r="J212" s="22">
        <f t="shared" si="30"/>
        <v>3692.4</v>
      </c>
    </row>
    <row r="213" spans="1:10" ht="12.75">
      <c r="A213" s="19" t="s">
        <v>107</v>
      </c>
      <c r="B213" s="15" t="s">
        <v>246</v>
      </c>
      <c r="C213" s="15" t="s">
        <v>82</v>
      </c>
      <c r="D213" s="15" t="s">
        <v>124</v>
      </c>
      <c r="E213" s="15" t="s">
        <v>232</v>
      </c>
      <c r="F213" s="15"/>
      <c r="G213" s="22">
        <f t="shared" si="30"/>
        <v>3200</v>
      </c>
      <c r="H213" s="22">
        <f t="shared" si="30"/>
        <v>7261</v>
      </c>
      <c r="I213" s="22">
        <f t="shared" si="30"/>
        <v>15711.4</v>
      </c>
      <c r="J213" s="22">
        <f t="shared" si="30"/>
        <v>3692.4</v>
      </c>
    </row>
    <row r="214" spans="1:10" ht="12.75">
      <c r="A214" s="20" t="s">
        <v>68</v>
      </c>
      <c r="B214" s="15" t="s">
        <v>246</v>
      </c>
      <c r="C214" s="15" t="s">
        <v>82</v>
      </c>
      <c r="D214" s="15" t="s">
        <v>124</v>
      </c>
      <c r="E214" s="15" t="s">
        <v>232</v>
      </c>
      <c r="F214" s="15" t="s">
        <v>69</v>
      </c>
      <c r="G214" s="22">
        <f t="shared" si="30"/>
        <v>3200</v>
      </c>
      <c r="H214" s="22">
        <f t="shared" si="30"/>
        <v>7261</v>
      </c>
      <c r="I214" s="22">
        <f t="shared" si="30"/>
        <v>15711.4</v>
      </c>
      <c r="J214" s="22">
        <f t="shared" si="30"/>
        <v>3692.4</v>
      </c>
    </row>
    <row r="215" spans="1:10" ht="22.5">
      <c r="A215" s="21" t="s">
        <v>29</v>
      </c>
      <c r="B215" s="15" t="s">
        <v>246</v>
      </c>
      <c r="C215" s="41" t="s">
        <v>82</v>
      </c>
      <c r="D215" s="41" t="s">
        <v>124</v>
      </c>
      <c r="E215" s="15" t="s">
        <v>260</v>
      </c>
      <c r="F215" s="41" t="s">
        <v>69</v>
      </c>
      <c r="G215" s="22">
        <f>'[1]КОСГУ_2013'!H312</f>
        <v>3200</v>
      </c>
      <c r="H215" s="22">
        <f>'[1]КОСГУ_2013'!I312</f>
        <v>7261</v>
      </c>
      <c r="I215" s="22">
        <v>15711.4</v>
      </c>
      <c r="J215" s="22">
        <v>3692.4</v>
      </c>
    </row>
    <row r="216" spans="1:10" ht="12.75">
      <c r="A216" s="13" t="s">
        <v>191</v>
      </c>
      <c r="B216" s="15" t="s">
        <v>246</v>
      </c>
      <c r="C216" s="15" t="s">
        <v>145</v>
      </c>
      <c r="D216" s="15"/>
      <c r="E216" s="15"/>
      <c r="F216" s="15"/>
      <c r="G216" s="16">
        <f>G217+G227+G246+G267</f>
        <v>39331.4</v>
      </c>
      <c r="H216" s="16">
        <f>H217+H227+H246+H267</f>
        <v>48011.1</v>
      </c>
      <c r="I216" s="16">
        <f>I217+I227+I246+I267</f>
        <v>131508.6</v>
      </c>
      <c r="J216" s="16">
        <f>J217+J227+J246+J267</f>
        <v>43116.8</v>
      </c>
    </row>
    <row r="217" spans="1:10" ht="12.75">
      <c r="A217" s="55" t="s">
        <v>192</v>
      </c>
      <c r="B217" s="15" t="s">
        <v>246</v>
      </c>
      <c r="C217" s="15" t="s">
        <v>145</v>
      </c>
      <c r="D217" s="15" t="s">
        <v>61</v>
      </c>
      <c r="E217" s="15"/>
      <c r="F217" s="15"/>
      <c r="G217" s="16">
        <f>G222</f>
        <v>249.5</v>
      </c>
      <c r="H217" s="16">
        <f>H222</f>
        <v>4620.6</v>
      </c>
      <c r="I217" s="16">
        <f>I218+I222</f>
        <v>3369.9</v>
      </c>
      <c r="J217" s="16">
        <f>J218+J222</f>
        <v>1641.6</v>
      </c>
    </row>
    <row r="218" spans="1:12" ht="12.75">
      <c r="A218" s="19" t="s">
        <v>238</v>
      </c>
      <c r="B218" s="15" t="s">
        <v>246</v>
      </c>
      <c r="C218" s="15" t="s">
        <v>145</v>
      </c>
      <c r="D218" s="15" t="s">
        <v>61</v>
      </c>
      <c r="E218" s="15" t="s">
        <v>239</v>
      </c>
      <c r="F218" s="15"/>
      <c r="G218" s="16"/>
      <c r="H218" s="16"/>
      <c r="I218" s="16">
        <f aca="true" t="shared" si="31" ref="I218:J220">I219</f>
        <v>1351</v>
      </c>
      <c r="J218" s="16">
        <f t="shared" si="31"/>
        <v>1351</v>
      </c>
      <c r="K218" s="16">
        <f aca="true" t="shared" si="32" ref="K218:L220">K219</f>
        <v>0</v>
      </c>
      <c r="L218" s="16">
        <f t="shared" si="32"/>
        <v>0</v>
      </c>
    </row>
    <row r="219" spans="1:12" ht="25.5">
      <c r="A219" s="19" t="s">
        <v>216</v>
      </c>
      <c r="B219" s="15" t="s">
        <v>246</v>
      </c>
      <c r="C219" s="15" t="s">
        <v>145</v>
      </c>
      <c r="D219" s="15" t="s">
        <v>61</v>
      </c>
      <c r="E219" s="15" t="s">
        <v>217</v>
      </c>
      <c r="F219" s="15"/>
      <c r="G219" s="16"/>
      <c r="H219" s="16"/>
      <c r="I219" s="16">
        <f t="shared" si="31"/>
        <v>1351</v>
      </c>
      <c r="J219" s="16">
        <f t="shared" si="31"/>
        <v>1351</v>
      </c>
      <c r="K219" s="16">
        <f t="shared" si="32"/>
        <v>0</v>
      </c>
      <c r="L219" s="16">
        <f t="shared" si="32"/>
        <v>0</v>
      </c>
    </row>
    <row r="220" spans="1:12" ht="12.75">
      <c r="A220" s="19" t="s">
        <v>218</v>
      </c>
      <c r="B220" s="15" t="s">
        <v>246</v>
      </c>
      <c r="C220" s="15" t="s">
        <v>145</v>
      </c>
      <c r="D220" s="15" t="s">
        <v>61</v>
      </c>
      <c r="E220" s="15" t="s">
        <v>219</v>
      </c>
      <c r="F220" s="15"/>
      <c r="G220" s="16"/>
      <c r="H220" s="16"/>
      <c r="I220" s="16">
        <f t="shared" si="31"/>
        <v>1351</v>
      </c>
      <c r="J220" s="16">
        <f t="shared" si="31"/>
        <v>1351</v>
      </c>
      <c r="K220" s="16">
        <f t="shared" si="32"/>
        <v>0</v>
      </c>
      <c r="L220" s="16">
        <f t="shared" si="32"/>
        <v>0</v>
      </c>
    </row>
    <row r="221" spans="1:12" ht="12.75">
      <c r="A221" s="19" t="s">
        <v>230</v>
      </c>
      <c r="B221" s="34" t="s">
        <v>246</v>
      </c>
      <c r="C221" s="34" t="s">
        <v>145</v>
      </c>
      <c r="D221" s="34" t="s">
        <v>61</v>
      </c>
      <c r="E221" s="34" t="s">
        <v>219</v>
      </c>
      <c r="F221" s="34" t="s">
        <v>231</v>
      </c>
      <c r="G221" s="16"/>
      <c r="H221" s="16"/>
      <c r="I221" s="16">
        <v>1351</v>
      </c>
      <c r="J221" s="16">
        <v>1351</v>
      </c>
      <c r="K221" s="16"/>
      <c r="L221" s="16"/>
    </row>
    <row r="222" spans="1:10" ht="12.75">
      <c r="A222" s="19" t="s">
        <v>107</v>
      </c>
      <c r="B222" s="15" t="s">
        <v>246</v>
      </c>
      <c r="C222" s="15" t="s">
        <v>145</v>
      </c>
      <c r="D222" s="15" t="s">
        <v>61</v>
      </c>
      <c r="E222" s="15">
        <v>7950000</v>
      </c>
      <c r="F222" s="15"/>
      <c r="G222" s="16">
        <f>G223</f>
        <v>249.5</v>
      </c>
      <c r="H222" s="16">
        <f>H223</f>
        <v>4620.6</v>
      </c>
      <c r="I222" s="16">
        <f>I223</f>
        <v>2018.9</v>
      </c>
      <c r="J222" s="16">
        <f>J223</f>
        <v>290.6</v>
      </c>
    </row>
    <row r="223" spans="1:10" ht="12.75">
      <c r="A223" s="20" t="s">
        <v>68</v>
      </c>
      <c r="B223" s="15" t="s">
        <v>246</v>
      </c>
      <c r="C223" s="15" t="s">
        <v>145</v>
      </c>
      <c r="D223" s="15" t="s">
        <v>61</v>
      </c>
      <c r="E223" s="15" t="s">
        <v>232</v>
      </c>
      <c r="F223" s="15" t="s">
        <v>69</v>
      </c>
      <c r="G223" s="16">
        <f>G224+G225</f>
        <v>249.5</v>
      </c>
      <c r="H223" s="16">
        <f>H224+H225</f>
        <v>4620.6</v>
      </c>
      <c r="I223" s="16">
        <f>I224+I225+I226</f>
        <v>2018.9</v>
      </c>
      <c r="J223" s="16">
        <f>J224+J225+J226</f>
        <v>290.6</v>
      </c>
    </row>
    <row r="224" spans="1:10" ht="22.5">
      <c r="A224" s="21" t="s">
        <v>172</v>
      </c>
      <c r="B224" s="15" t="s">
        <v>246</v>
      </c>
      <c r="C224" s="15" t="s">
        <v>145</v>
      </c>
      <c r="D224" s="15" t="s">
        <v>61</v>
      </c>
      <c r="E224" s="15" t="s">
        <v>173</v>
      </c>
      <c r="F224" s="15" t="s">
        <v>69</v>
      </c>
      <c r="G224" s="16">
        <f>'[1]КОСГУ_2013'!H320</f>
        <v>249.5</v>
      </c>
      <c r="H224" s="16">
        <f>'[1]КОСГУ_2013'!I320</f>
        <v>579.5</v>
      </c>
      <c r="I224" s="16">
        <v>829</v>
      </c>
      <c r="J224" s="16">
        <v>249.5</v>
      </c>
    </row>
    <row r="225" spans="1:10" ht="22.5">
      <c r="A225" s="21" t="s">
        <v>30</v>
      </c>
      <c r="B225" s="15" t="s">
        <v>246</v>
      </c>
      <c r="C225" s="15" t="s">
        <v>145</v>
      </c>
      <c r="D225" s="15" t="s">
        <v>61</v>
      </c>
      <c r="E225" s="15" t="s">
        <v>261</v>
      </c>
      <c r="F225" s="15" t="s">
        <v>69</v>
      </c>
      <c r="G225" s="16">
        <f>'[1]КОСГУ_2013'!H322</f>
        <v>0</v>
      </c>
      <c r="H225" s="16">
        <f>'[1]КОСГУ_2013'!I322</f>
        <v>4041.1</v>
      </c>
      <c r="I225" s="16">
        <v>1175.9</v>
      </c>
      <c r="J225" s="16">
        <v>41.1</v>
      </c>
    </row>
    <row r="226" spans="1:10" ht="33.75">
      <c r="A226" s="21" t="s">
        <v>263</v>
      </c>
      <c r="B226" s="15" t="s">
        <v>246</v>
      </c>
      <c r="C226" s="15" t="s">
        <v>145</v>
      </c>
      <c r="D226" s="15" t="s">
        <v>61</v>
      </c>
      <c r="E226" s="15" t="s">
        <v>264</v>
      </c>
      <c r="F226" s="15" t="s">
        <v>69</v>
      </c>
      <c r="G226" s="16"/>
      <c r="H226" s="16"/>
      <c r="I226" s="16">
        <v>14</v>
      </c>
      <c r="J226" s="16">
        <v>0</v>
      </c>
    </row>
    <row r="227" spans="1:10" ht="12.75">
      <c r="A227" s="18" t="s">
        <v>262</v>
      </c>
      <c r="B227" s="15" t="s">
        <v>246</v>
      </c>
      <c r="C227" s="15" t="s">
        <v>145</v>
      </c>
      <c r="D227" s="15" t="s">
        <v>78</v>
      </c>
      <c r="E227" s="15"/>
      <c r="F227" s="15"/>
      <c r="G227" s="16">
        <f>G240</f>
        <v>1500</v>
      </c>
      <c r="H227" s="16">
        <f>H240</f>
        <v>8067.5</v>
      </c>
      <c r="I227" s="16">
        <f>I228+I231+I234+I240</f>
        <v>51819.5</v>
      </c>
      <c r="J227" s="16">
        <f>J228+J231+J234+J240</f>
        <v>5869.3</v>
      </c>
    </row>
    <row r="228" spans="1:10" ht="25.5">
      <c r="A228" s="19" t="s">
        <v>207</v>
      </c>
      <c r="B228" s="111" t="s">
        <v>246</v>
      </c>
      <c r="C228" s="111" t="s">
        <v>145</v>
      </c>
      <c r="D228" s="111" t="s">
        <v>78</v>
      </c>
      <c r="E228" s="111" t="s">
        <v>208</v>
      </c>
      <c r="F228" s="111"/>
      <c r="G228" s="16"/>
      <c r="H228" s="16"/>
      <c r="I228" s="16">
        <f>I229</f>
        <v>2664.5</v>
      </c>
      <c r="J228" s="16">
        <f>J229</f>
        <v>0</v>
      </c>
    </row>
    <row r="229" spans="1:10" ht="22.5">
      <c r="A229" s="21" t="s">
        <v>209</v>
      </c>
      <c r="B229" s="111" t="s">
        <v>246</v>
      </c>
      <c r="C229" s="111" t="s">
        <v>145</v>
      </c>
      <c r="D229" s="111" t="s">
        <v>78</v>
      </c>
      <c r="E229" s="111" t="s">
        <v>208</v>
      </c>
      <c r="F229" s="111"/>
      <c r="G229" s="16"/>
      <c r="H229" s="16"/>
      <c r="I229" s="16">
        <f>I230</f>
        <v>2664.5</v>
      </c>
      <c r="J229" s="16">
        <f>J230</f>
        <v>0</v>
      </c>
    </row>
    <row r="230" spans="1:10" ht="12.75">
      <c r="A230" s="93" t="s">
        <v>230</v>
      </c>
      <c r="B230" s="34" t="s">
        <v>246</v>
      </c>
      <c r="C230" s="34" t="s">
        <v>145</v>
      </c>
      <c r="D230" s="34" t="s">
        <v>78</v>
      </c>
      <c r="E230" s="34" t="s">
        <v>208</v>
      </c>
      <c r="F230" s="34" t="s">
        <v>231</v>
      </c>
      <c r="G230" s="16"/>
      <c r="H230" s="16"/>
      <c r="I230" s="16">
        <v>2664.5</v>
      </c>
      <c r="J230" s="16">
        <v>0</v>
      </c>
    </row>
    <row r="231" spans="1:10" ht="12.75">
      <c r="A231" s="19" t="s">
        <v>220</v>
      </c>
      <c r="B231" s="15" t="s">
        <v>246</v>
      </c>
      <c r="C231" s="15" t="s">
        <v>145</v>
      </c>
      <c r="D231" s="15" t="s">
        <v>78</v>
      </c>
      <c r="E231" s="15" t="s">
        <v>221</v>
      </c>
      <c r="F231" s="15"/>
      <c r="G231" s="16"/>
      <c r="H231" s="16"/>
      <c r="I231" s="16">
        <f>I232</f>
        <v>7454.1</v>
      </c>
      <c r="J231" s="16">
        <f>J232</f>
        <v>0</v>
      </c>
    </row>
    <row r="232" spans="1:10" ht="22.5">
      <c r="A232" s="20" t="s">
        <v>222</v>
      </c>
      <c r="B232" s="15" t="s">
        <v>246</v>
      </c>
      <c r="C232" s="15" t="s">
        <v>145</v>
      </c>
      <c r="D232" s="15" t="s">
        <v>78</v>
      </c>
      <c r="E232" s="15" t="s">
        <v>223</v>
      </c>
      <c r="F232" s="15"/>
      <c r="G232" s="16"/>
      <c r="H232" s="16"/>
      <c r="I232" s="16">
        <f>I233</f>
        <v>7454.1</v>
      </c>
      <c r="J232" s="16">
        <f>J233</f>
        <v>0</v>
      </c>
    </row>
    <row r="233" spans="1:10" ht="12.75">
      <c r="A233" s="31" t="s">
        <v>230</v>
      </c>
      <c r="B233" s="34" t="s">
        <v>246</v>
      </c>
      <c r="C233" s="34" t="s">
        <v>145</v>
      </c>
      <c r="D233" s="34" t="s">
        <v>78</v>
      </c>
      <c r="E233" s="34" t="s">
        <v>223</v>
      </c>
      <c r="F233" s="34" t="s">
        <v>231</v>
      </c>
      <c r="G233" s="16"/>
      <c r="H233" s="16"/>
      <c r="I233" s="16">
        <v>7454.1</v>
      </c>
      <c r="J233" s="16">
        <v>0</v>
      </c>
    </row>
    <row r="234" spans="1:10" ht="12.75">
      <c r="A234" s="19" t="s">
        <v>238</v>
      </c>
      <c r="B234" s="15" t="s">
        <v>246</v>
      </c>
      <c r="C234" s="15" t="s">
        <v>145</v>
      </c>
      <c r="D234" s="15" t="s">
        <v>78</v>
      </c>
      <c r="E234" s="15" t="s">
        <v>239</v>
      </c>
      <c r="F234" s="15"/>
      <c r="G234" s="16"/>
      <c r="H234" s="16"/>
      <c r="I234" s="16">
        <f>I235+I238</f>
        <v>22450</v>
      </c>
      <c r="J234" s="16">
        <f>J235+J238</f>
        <v>4347</v>
      </c>
    </row>
    <row r="235" spans="1:10" ht="38.25">
      <c r="A235" s="19" t="s">
        <v>224</v>
      </c>
      <c r="B235" s="15" t="s">
        <v>246</v>
      </c>
      <c r="C235" s="15" t="s">
        <v>145</v>
      </c>
      <c r="D235" s="15" t="s">
        <v>78</v>
      </c>
      <c r="E235" s="15" t="s">
        <v>225</v>
      </c>
      <c r="F235" s="15"/>
      <c r="G235" s="16"/>
      <c r="H235" s="16"/>
      <c r="I235" s="16">
        <f>I236</f>
        <v>500</v>
      </c>
      <c r="J235" s="16">
        <f>J236</f>
        <v>0</v>
      </c>
    </row>
    <row r="236" spans="1:10" ht="12.75">
      <c r="A236" s="19" t="s">
        <v>226</v>
      </c>
      <c r="B236" s="15" t="s">
        <v>246</v>
      </c>
      <c r="C236" s="15" t="s">
        <v>145</v>
      </c>
      <c r="D236" s="15" t="s">
        <v>78</v>
      </c>
      <c r="E236" s="15" t="s">
        <v>227</v>
      </c>
      <c r="F236" s="15"/>
      <c r="G236" s="16"/>
      <c r="H236" s="16"/>
      <c r="I236" s="16">
        <f>I237</f>
        <v>500</v>
      </c>
      <c r="J236" s="16">
        <f>J237</f>
        <v>0</v>
      </c>
    </row>
    <row r="237" spans="1:10" ht="12.75">
      <c r="A237" s="225" t="s">
        <v>230</v>
      </c>
      <c r="B237" s="34" t="s">
        <v>246</v>
      </c>
      <c r="C237" s="34" t="s">
        <v>145</v>
      </c>
      <c r="D237" s="34" t="s">
        <v>78</v>
      </c>
      <c r="E237" s="34" t="s">
        <v>227</v>
      </c>
      <c r="F237" s="34" t="s">
        <v>231</v>
      </c>
      <c r="G237" s="16"/>
      <c r="H237" s="16"/>
      <c r="I237" s="16">
        <v>500</v>
      </c>
      <c r="J237" s="16">
        <v>0</v>
      </c>
    </row>
    <row r="238" spans="1:10" ht="38.25">
      <c r="A238" s="19" t="s">
        <v>228</v>
      </c>
      <c r="B238" s="15" t="s">
        <v>246</v>
      </c>
      <c r="C238" s="15" t="s">
        <v>145</v>
      </c>
      <c r="D238" s="15" t="s">
        <v>78</v>
      </c>
      <c r="E238" s="15" t="s">
        <v>229</v>
      </c>
      <c r="F238" s="15"/>
      <c r="G238" s="16"/>
      <c r="H238" s="16"/>
      <c r="I238" s="16">
        <f>I239</f>
        <v>21950</v>
      </c>
      <c r="J238" s="16">
        <f>J239</f>
        <v>4347</v>
      </c>
    </row>
    <row r="239" spans="1:10" ht="12.75">
      <c r="A239" s="225" t="s">
        <v>230</v>
      </c>
      <c r="B239" s="34" t="s">
        <v>246</v>
      </c>
      <c r="C239" s="34" t="s">
        <v>145</v>
      </c>
      <c r="D239" s="34" t="s">
        <v>78</v>
      </c>
      <c r="E239" s="34" t="s">
        <v>229</v>
      </c>
      <c r="F239" s="34" t="s">
        <v>231</v>
      </c>
      <c r="G239" s="16"/>
      <c r="H239" s="16"/>
      <c r="I239" s="16">
        <v>21950</v>
      </c>
      <c r="J239" s="16">
        <v>4347</v>
      </c>
    </row>
    <row r="240" spans="1:10" ht="12.75">
      <c r="A240" s="19" t="s">
        <v>107</v>
      </c>
      <c r="B240" s="15" t="s">
        <v>246</v>
      </c>
      <c r="C240" s="15" t="s">
        <v>145</v>
      </c>
      <c r="D240" s="15" t="s">
        <v>78</v>
      </c>
      <c r="E240" s="15" t="s">
        <v>232</v>
      </c>
      <c r="F240" s="15"/>
      <c r="G240" s="16">
        <f>G241</f>
        <v>1500</v>
      </c>
      <c r="H240" s="16">
        <f>H241</f>
        <v>8067.5</v>
      </c>
      <c r="I240" s="16">
        <f>I241</f>
        <v>19250.9</v>
      </c>
      <c r="J240" s="16">
        <f>J241</f>
        <v>1522.3</v>
      </c>
    </row>
    <row r="241" spans="1:10" ht="12.75">
      <c r="A241" s="20" t="s">
        <v>68</v>
      </c>
      <c r="B241" s="15" t="s">
        <v>246</v>
      </c>
      <c r="C241" s="15" t="s">
        <v>145</v>
      </c>
      <c r="D241" s="15" t="s">
        <v>78</v>
      </c>
      <c r="E241" s="15" t="s">
        <v>232</v>
      </c>
      <c r="F241" s="15" t="s">
        <v>69</v>
      </c>
      <c r="G241" s="16">
        <f>G242+G243+G245</f>
        <v>1500</v>
      </c>
      <c r="H241" s="16">
        <f>H242+H243+H245</f>
        <v>8067.5</v>
      </c>
      <c r="I241" s="16">
        <f>I242+I243+I244+I245</f>
        <v>19250.9</v>
      </c>
      <c r="J241" s="16">
        <f>J242+J243+J244+J245</f>
        <v>1522.3</v>
      </c>
    </row>
    <row r="242" spans="1:10" ht="33.75">
      <c r="A242" s="21" t="s">
        <v>263</v>
      </c>
      <c r="B242" s="15" t="s">
        <v>246</v>
      </c>
      <c r="C242" s="15" t="s">
        <v>145</v>
      </c>
      <c r="D242" s="15" t="s">
        <v>78</v>
      </c>
      <c r="E242" s="15" t="s">
        <v>264</v>
      </c>
      <c r="F242" s="15" t="s">
        <v>69</v>
      </c>
      <c r="G242" s="16">
        <f>'[1]КОСГУ_2013'!H329</f>
        <v>666</v>
      </c>
      <c r="H242" s="16">
        <f>'[1]КОСГУ_2013'!I329</f>
        <v>7000</v>
      </c>
      <c r="I242" s="16">
        <v>10445.6</v>
      </c>
      <c r="J242" s="16">
        <v>1522.3</v>
      </c>
    </row>
    <row r="243" spans="1:10" ht="12.75">
      <c r="A243" s="21" t="s">
        <v>265</v>
      </c>
      <c r="B243" s="15" t="s">
        <v>246</v>
      </c>
      <c r="C243" s="15" t="s">
        <v>145</v>
      </c>
      <c r="D243" s="15" t="s">
        <v>78</v>
      </c>
      <c r="E243" s="15" t="s">
        <v>266</v>
      </c>
      <c r="F243" s="15" t="s">
        <v>69</v>
      </c>
      <c r="G243" s="16">
        <f>'[1]КОСГУ_2013'!H333</f>
        <v>634</v>
      </c>
      <c r="H243" s="16">
        <f>'[1]КОСГУ_2013'!I333</f>
        <v>1067.5</v>
      </c>
      <c r="I243" s="16">
        <v>8402.8</v>
      </c>
      <c r="J243" s="16">
        <f>'[1]КОСГУ_2013'!K333</f>
        <v>0</v>
      </c>
    </row>
    <row r="244" spans="1:10" ht="22.5">
      <c r="A244" s="21" t="s">
        <v>118</v>
      </c>
      <c r="B244" s="14">
        <v>905</v>
      </c>
      <c r="C244" s="15" t="s">
        <v>145</v>
      </c>
      <c r="D244" s="15" t="s">
        <v>78</v>
      </c>
      <c r="E244" s="15" t="s">
        <v>119</v>
      </c>
      <c r="F244" s="15" t="s">
        <v>69</v>
      </c>
      <c r="G244" s="16"/>
      <c r="H244" s="16"/>
      <c r="I244" s="16">
        <v>102.5</v>
      </c>
      <c r="J244" s="16">
        <v>0</v>
      </c>
    </row>
    <row r="245" spans="1:10" ht="33.75">
      <c r="A245" s="21" t="s">
        <v>258</v>
      </c>
      <c r="B245" s="15" t="s">
        <v>246</v>
      </c>
      <c r="C245" s="15" t="s">
        <v>145</v>
      </c>
      <c r="D245" s="15" t="s">
        <v>78</v>
      </c>
      <c r="E245" s="15" t="s">
        <v>267</v>
      </c>
      <c r="F245" s="15" t="s">
        <v>69</v>
      </c>
      <c r="G245" s="22">
        <f>'[1]КОСГУ_2013'!H337</f>
        <v>200</v>
      </c>
      <c r="H245" s="22">
        <f>'[1]КОСГУ_2013'!I337</f>
        <v>0</v>
      </c>
      <c r="I245" s="22">
        <v>300</v>
      </c>
      <c r="J245" s="22">
        <f>'[1]КОСГУ_2013'!K337</f>
        <v>0</v>
      </c>
    </row>
    <row r="246" spans="1:10" ht="12.75">
      <c r="A246" s="18" t="s">
        <v>268</v>
      </c>
      <c r="B246" s="15" t="s">
        <v>246</v>
      </c>
      <c r="C246" s="15" t="s">
        <v>145</v>
      </c>
      <c r="D246" s="15" t="s">
        <v>63</v>
      </c>
      <c r="E246" s="15"/>
      <c r="F246" s="15"/>
      <c r="G246" s="16">
        <f>G247+G262</f>
        <v>29450</v>
      </c>
      <c r="H246" s="16">
        <f>H247+H262</f>
        <v>34673</v>
      </c>
      <c r="I246" s="16">
        <f>I247+I262</f>
        <v>67537.3</v>
      </c>
      <c r="J246" s="16">
        <f>J247+J262</f>
        <v>31729.5</v>
      </c>
    </row>
    <row r="247" spans="1:10" ht="12.75">
      <c r="A247" s="19" t="s">
        <v>268</v>
      </c>
      <c r="B247" s="15" t="s">
        <v>246</v>
      </c>
      <c r="C247" s="15" t="s">
        <v>145</v>
      </c>
      <c r="D247" s="15" t="s">
        <v>63</v>
      </c>
      <c r="E247" s="15" t="s">
        <v>269</v>
      </c>
      <c r="F247" s="37"/>
      <c r="G247" s="16">
        <f>G248+G251+G254+G258</f>
        <v>28600</v>
      </c>
      <c r="H247" s="16">
        <f>H248+H251+H254+H258</f>
        <v>17810</v>
      </c>
      <c r="I247" s="16">
        <f>I248+I251+I254+I258</f>
        <v>52139.8</v>
      </c>
      <c r="J247" s="16">
        <f>J248+J251+J254+J258</f>
        <v>31127.7</v>
      </c>
    </row>
    <row r="248" spans="1:10" ht="12.75">
      <c r="A248" s="20" t="s">
        <v>270</v>
      </c>
      <c r="B248" s="15" t="s">
        <v>246</v>
      </c>
      <c r="C248" s="15" t="s">
        <v>145</v>
      </c>
      <c r="D248" s="15" t="s">
        <v>63</v>
      </c>
      <c r="E248" s="15" t="s">
        <v>271</v>
      </c>
      <c r="F248" s="15"/>
      <c r="G248" s="16">
        <f>G249</f>
        <v>7000</v>
      </c>
      <c r="H248" s="16">
        <f>H249</f>
        <v>5000</v>
      </c>
      <c r="I248" s="16">
        <f>I249</f>
        <v>12000</v>
      </c>
      <c r="J248" s="16">
        <f>J249</f>
        <v>5583.5</v>
      </c>
    </row>
    <row r="249" spans="1:10" ht="12.75">
      <c r="A249" s="21" t="s">
        <v>68</v>
      </c>
      <c r="B249" s="15" t="s">
        <v>246</v>
      </c>
      <c r="C249" s="15" t="s">
        <v>145</v>
      </c>
      <c r="D249" s="15" t="s">
        <v>63</v>
      </c>
      <c r="E249" s="15" t="s">
        <v>271</v>
      </c>
      <c r="F249" s="15" t="s">
        <v>69</v>
      </c>
      <c r="G249" s="16">
        <f>SUM(G250:G250)</f>
        <v>7000</v>
      </c>
      <c r="H249" s="16">
        <f>SUM(H250:H250)</f>
        <v>5000</v>
      </c>
      <c r="I249" s="16">
        <f>SUM(I250:I250)</f>
        <v>12000</v>
      </c>
      <c r="J249" s="16">
        <f>SUM(J250:J250)</f>
        <v>5583.5</v>
      </c>
    </row>
    <row r="250" spans="1:10" ht="22.5">
      <c r="A250" s="51" t="s">
        <v>272</v>
      </c>
      <c r="B250" s="15" t="s">
        <v>246</v>
      </c>
      <c r="C250" s="15" t="s">
        <v>145</v>
      </c>
      <c r="D250" s="15" t="s">
        <v>63</v>
      </c>
      <c r="E250" s="15" t="s">
        <v>271</v>
      </c>
      <c r="F250" s="15" t="s">
        <v>69</v>
      </c>
      <c r="G250" s="22">
        <f>'[1]КОСГУ_2013'!H343</f>
        <v>7000</v>
      </c>
      <c r="H250" s="22">
        <f>'[1]КОСГУ_2013'!I343</f>
        <v>5000</v>
      </c>
      <c r="I250" s="22">
        <v>12000</v>
      </c>
      <c r="J250" s="22">
        <v>5583.5</v>
      </c>
    </row>
    <row r="251" spans="1:10" ht="12.75">
      <c r="A251" s="20" t="s">
        <v>273</v>
      </c>
      <c r="B251" s="15" t="s">
        <v>246</v>
      </c>
      <c r="C251" s="15" t="s">
        <v>145</v>
      </c>
      <c r="D251" s="15" t="s">
        <v>63</v>
      </c>
      <c r="E251" s="15" t="s">
        <v>274</v>
      </c>
      <c r="F251" s="15"/>
      <c r="G251" s="16">
        <f>G252</f>
        <v>2000</v>
      </c>
      <c r="H251" s="16">
        <f>H252</f>
        <v>2000</v>
      </c>
      <c r="I251" s="16">
        <f>I252</f>
        <v>2858.1</v>
      </c>
      <c r="J251" s="16">
        <f>J252</f>
        <v>412.9</v>
      </c>
    </row>
    <row r="252" spans="1:10" ht="12.75">
      <c r="A252" s="21" t="s">
        <v>130</v>
      </c>
      <c r="B252" s="15" t="s">
        <v>246</v>
      </c>
      <c r="C252" s="15" t="s">
        <v>145</v>
      </c>
      <c r="D252" s="15" t="s">
        <v>63</v>
      </c>
      <c r="E252" s="15" t="s">
        <v>274</v>
      </c>
      <c r="F252" s="15" t="s">
        <v>132</v>
      </c>
      <c r="G252" s="16">
        <f>SUM(G253:G253)</f>
        <v>2000</v>
      </c>
      <c r="H252" s="16">
        <f>SUM(H253:H253)</f>
        <v>2000</v>
      </c>
      <c r="I252" s="16">
        <f>SUM(I253:I253)</f>
        <v>2858.1</v>
      </c>
      <c r="J252" s="16">
        <f>SUM(J253:J253)</f>
        <v>412.9</v>
      </c>
    </row>
    <row r="253" spans="1:10" ht="22.5">
      <c r="A253" s="21" t="s">
        <v>272</v>
      </c>
      <c r="B253" s="15" t="s">
        <v>246</v>
      </c>
      <c r="C253" s="15" t="s">
        <v>145</v>
      </c>
      <c r="D253" s="15" t="s">
        <v>63</v>
      </c>
      <c r="E253" s="15" t="s">
        <v>274</v>
      </c>
      <c r="F253" s="15" t="s">
        <v>132</v>
      </c>
      <c r="G253" s="22">
        <f>'[1]КОСГУ_2013'!H347</f>
        <v>2000</v>
      </c>
      <c r="H253" s="22">
        <f>'[1]КОСГУ_2013'!I347</f>
        <v>2000</v>
      </c>
      <c r="I253" s="22">
        <v>2858.1</v>
      </c>
      <c r="J253" s="22">
        <v>412.9</v>
      </c>
    </row>
    <row r="254" spans="1:10" s="17" customFormat="1" ht="12.75">
      <c r="A254" s="20" t="s">
        <v>275</v>
      </c>
      <c r="B254" s="15" t="s">
        <v>246</v>
      </c>
      <c r="C254" s="15" t="s">
        <v>145</v>
      </c>
      <c r="D254" s="15" t="s">
        <v>63</v>
      </c>
      <c r="E254" s="15" t="s">
        <v>276</v>
      </c>
      <c r="F254" s="15"/>
      <c r="G254" s="16">
        <f>G256</f>
        <v>1000</v>
      </c>
      <c r="H254" s="16">
        <f>H256</f>
        <v>560</v>
      </c>
      <c r="I254" s="16">
        <f>I255</f>
        <v>2680.8</v>
      </c>
      <c r="J254" s="16">
        <f>J255</f>
        <v>1883.4</v>
      </c>
    </row>
    <row r="255" spans="1:10" s="17" customFormat="1" ht="22.5">
      <c r="A255" s="21" t="s">
        <v>272</v>
      </c>
      <c r="B255" s="15" t="s">
        <v>246</v>
      </c>
      <c r="C255" s="15" t="s">
        <v>145</v>
      </c>
      <c r="D255" s="15" t="s">
        <v>63</v>
      </c>
      <c r="E255" s="15" t="s">
        <v>276</v>
      </c>
      <c r="F255" s="15"/>
      <c r="G255" s="16"/>
      <c r="H255" s="16"/>
      <c r="I255" s="16">
        <f>I256+I257</f>
        <v>2680.8</v>
      </c>
      <c r="J255" s="16">
        <f>J256+J257</f>
        <v>1883.4</v>
      </c>
    </row>
    <row r="256" spans="1:10" s="17" customFormat="1" ht="12.75">
      <c r="A256" s="21" t="s">
        <v>68</v>
      </c>
      <c r="B256" s="15" t="s">
        <v>246</v>
      </c>
      <c r="C256" s="15" t="s">
        <v>145</v>
      </c>
      <c r="D256" s="15" t="s">
        <v>63</v>
      </c>
      <c r="E256" s="15" t="s">
        <v>276</v>
      </c>
      <c r="F256" s="15" t="s">
        <v>69</v>
      </c>
      <c r="G256" s="22">
        <f>SUM(G257:G257)</f>
        <v>1000</v>
      </c>
      <c r="H256" s="22">
        <f>SUM(H257:H257)</f>
        <v>560</v>
      </c>
      <c r="I256" s="22">
        <v>796.6</v>
      </c>
      <c r="J256" s="22">
        <v>796.5</v>
      </c>
    </row>
    <row r="257" spans="1:10" s="17" customFormat="1" ht="12.75">
      <c r="A257" s="21" t="s">
        <v>130</v>
      </c>
      <c r="B257" s="15" t="s">
        <v>246</v>
      </c>
      <c r="C257" s="15" t="s">
        <v>145</v>
      </c>
      <c r="D257" s="15" t="s">
        <v>63</v>
      </c>
      <c r="E257" s="15" t="s">
        <v>276</v>
      </c>
      <c r="F257" s="15" t="s">
        <v>132</v>
      </c>
      <c r="G257" s="22">
        <f>'[1]КОСГУ_2013'!H351</f>
        <v>1000</v>
      </c>
      <c r="H257" s="22">
        <f>'[1]КОСГУ_2013'!I351</f>
        <v>560</v>
      </c>
      <c r="I257" s="22">
        <v>1884.2</v>
      </c>
      <c r="J257" s="22">
        <v>1086.9</v>
      </c>
    </row>
    <row r="258" spans="1:10" ht="12.75">
      <c r="A258" s="20" t="s">
        <v>277</v>
      </c>
      <c r="B258" s="15" t="s">
        <v>246</v>
      </c>
      <c r="C258" s="15" t="s">
        <v>145</v>
      </c>
      <c r="D258" s="15" t="s">
        <v>63</v>
      </c>
      <c r="E258" s="15" t="s">
        <v>278</v>
      </c>
      <c r="F258" s="15"/>
      <c r="G258" s="16">
        <f>G260</f>
        <v>18600</v>
      </c>
      <c r="H258" s="16">
        <f>H260</f>
        <v>10250</v>
      </c>
      <c r="I258" s="16">
        <f>I259</f>
        <v>34600.9</v>
      </c>
      <c r="J258" s="16">
        <f>J259</f>
        <v>23247.9</v>
      </c>
    </row>
    <row r="259" spans="1:10" ht="22.5">
      <c r="A259" s="51" t="s">
        <v>272</v>
      </c>
      <c r="B259" s="15" t="s">
        <v>246</v>
      </c>
      <c r="C259" s="15" t="s">
        <v>145</v>
      </c>
      <c r="D259" s="15" t="s">
        <v>63</v>
      </c>
      <c r="E259" s="15" t="s">
        <v>278</v>
      </c>
      <c r="F259" s="15"/>
      <c r="G259" s="16"/>
      <c r="H259" s="16"/>
      <c r="I259" s="16">
        <f>I260+I261</f>
        <v>34600.9</v>
      </c>
      <c r="J259" s="16">
        <f>J260+J261</f>
        <v>23247.9</v>
      </c>
    </row>
    <row r="260" spans="1:14" ht="12.75">
      <c r="A260" s="21" t="s">
        <v>68</v>
      </c>
      <c r="B260" s="15" t="s">
        <v>246</v>
      </c>
      <c r="C260" s="15" t="s">
        <v>145</v>
      </c>
      <c r="D260" s="15" t="s">
        <v>63</v>
      </c>
      <c r="E260" s="15" t="s">
        <v>278</v>
      </c>
      <c r="F260" s="15" t="s">
        <v>69</v>
      </c>
      <c r="G260" s="16">
        <f>SUM(G261:G261)</f>
        <v>18600</v>
      </c>
      <c r="H260" s="16">
        <f>SUM(H261:H261)</f>
        <v>10250</v>
      </c>
      <c r="I260" s="16">
        <v>16708</v>
      </c>
      <c r="J260" s="16">
        <v>16706.8</v>
      </c>
      <c r="N260" s="94">
        <v>16706750.27</v>
      </c>
    </row>
    <row r="261" spans="1:10" ht="12.75">
      <c r="A261" s="21" t="s">
        <v>130</v>
      </c>
      <c r="B261" s="15" t="s">
        <v>246</v>
      </c>
      <c r="C261" s="15" t="s">
        <v>145</v>
      </c>
      <c r="D261" s="15" t="s">
        <v>63</v>
      </c>
      <c r="E261" s="15" t="s">
        <v>278</v>
      </c>
      <c r="F261" s="15" t="s">
        <v>132</v>
      </c>
      <c r="G261" s="22">
        <f>'[1]КОСГУ_2013'!H356</f>
        <v>18600</v>
      </c>
      <c r="H261" s="22">
        <f>'[1]КОСГУ_2013'!I356</f>
        <v>10250</v>
      </c>
      <c r="I261" s="22">
        <v>17892.9</v>
      </c>
      <c r="J261" s="22">
        <v>6541.1</v>
      </c>
    </row>
    <row r="262" spans="1:10" ht="12.75">
      <c r="A262" s="19" t="s">
        <v>107</v>
      </c>
      <c r="B262" s="15" t="s">
        <v>246</v>
      </c>
      <c r="C262" s="15" t="s">
        <v>145</v>
      </c>
      <c r="D262" s="15" t="s">
        <v>63</v>
      </c>
      <c r="E262" s="40">
        <v>7950000</v>
      </c>
      <c r="F262" s="15"/>
      <c r="G262" s="16">
        <f>SUM(G263)</f>
        <v>850</v>
      </c>
      <c r="H262" s="16">
        <f>SUM(H263)</f>
        <v>16863</v>
      </c>
      <c r="I262" s="16">
        <f>SUM(I263)</f>
        <v>15397.5</v>
      </c>
      <c r="J262" s="16">
        <f>SUM(J263)</f>
        <v>601.8000000000001</v>
      </c>
    </row>
    <row r="263" spans="1:10" ht="12.75">
      <c r="A263" s="20" t="s">
        <v>68</v>
      </c>
      <c r="B263" s="15" t="s">
        <v>246</v>
      </c>
      <c r="C263" s="15" t="s">
        <v>145</v>
      </c>
      <c r="D263" s="15" t="s">
        <v>63</v>
      </c>
      <c r="E263" s="40">
        <v>7950000</v>
      </c>
      <c r="F263" s="15" t="s">
        <v>69</v>
      </c>
      <c r="G263" s="16">
        <f>G264+G265+G266</f>
        <v>850</v>
      </c>
      <c r="H263" s="16">
        <f>H264+H265+H266</f>
        <v>16863</v>
      </c>
      <c r="I263" s="16">
        <f>I264+I265+I266</f>
        <v>15397.5</v>
      </c>
      <c r="J263" s="16">
        <f>J264+J265+J266</f>
        <v>601.8000000000001</v>
      </c>
    </row>
    <row r="264" spans="1:10" ht="22.5">
      <c r="A264" s="51" t="s">
        <v>272</v>
      </c>
      <c r="B264" s="15" t="s">
        <v>246</v>
      </c>
      <c r="C264" s="41" t="s">
        <v>145</v>
      </c>
      <c r="D264" s="41" t="s">
        <v>63</v>
      </c>
      <c r="E264" s="15" t="s">
        <v>279</v>
      </c>
      <c r="F264" s="41" t="s">
        <v>69</v>
      </c>
      <c r="G264" s="16">
        <f>'[1]КОСГУ_2013'!H362</f>
        <v>0</v>
      </c>
      <c r="H264" s="16">
        <f>'[1]КОСГУ_2013'!I362</f>
        <v>16590</v>
      </c>
      <c r="I264" s="16">
        <v>14247</v>
      </c>
      <c r="J264" s="16">
        <v>36.1</v>
      </c>
    </row>
    <row r="265" spans="1:10" ht="22.5">
      <c r="A265" s="21" t="s">
        <v>29</v>
      </c>
      <c r="B265" s="15" t="s">
        <v>246</v>
      </c>
      <c r="C265" s="41" t="s">
        <v>145</v>
      </c>
      <c r="D265" s="41" t="s">
        <v>63</v>
      </c>
      <c r="E265" s="15" t="s">
        <v>260</v>
      </c>
      <c r="F265" s="41" t="s">
        <v>69</v>
      </c>
      <c r="G265" s="22">
        <f>'[1]КОСГУ_2013'!H366</f>
        <v>750</v>
      </c>
      <c r="H265" s="22">
        <f>'[1]КОСГУ_2013'!I366</f>
        <v>273</v>
      </c>
      <c r="I265" s="22">
        <v>1050.5</v>
      </c>
      <c r="J265" s="22">
        <v>565.7</v>
      </c>
    </row>
    <row r="266" spans="1:10" s="17" customFormat="1" ht="33.75">
      <c r="A266" s="21" t="s">
        <v>280</v>
      </c>
      <c r="B266" s="15" t="s">
        <v>246</v>
      </c>
      <c r="C266" s="41" t="s">
        <v>145</v>
      </c>
      <c r="D266" s="41" t="s">
        <v>63</v>
      </c>
      <c r="E266" s="15" t="s">
        <v>281</v>
      </c>
      <c r="F266" s="41" t="s">
        <v>69</v>
      </c>
      <c r="G266" s="22">
        <f>'[1]КОСГУ_2013'!H369</f>
        <v>100</v>
      </c>
      <c r="H266" s="22">
        <f>'[1]КОСГУ_2013'!I369</f>
        <v>0</v>
      </c>
      <c r="I266" s="22">
        <v>100</v>
      </c>
      <c r="J266" s="22">
        <f>'[1]КОСГУ_2013'!K369</f>
        <v>0</v>
      </c>
    </row>
    <row r="267" spans="1:10" ht="12.75">
      <c r="A267" s="18" t="s">
        <v>282</v>
      </c>
      <c r="B267" s="15" t="s">
        <v>246</v>
      </c>
      <c r="C267" s="15" t="s">
        <v>145</v>
      </c>
      <c r="D267" s="15" t="s">
        <v>145</v>
      </c>
      <c r="E267" s="15"/>
      <c r="F267" s="15"/>
      <c r="G267" s="16">
        <f aca="true" t="shared" si="33" ref="G267:J268">G268</f>
        <v>8131.9</v>
      </c>
      <c r="H267" s="16">
        <f t="shared" si="33"/>
        <v>650</v>
      </c>
      <c r="I267" s="16">
        <f t="shared" si="33"/>
        <v>8781.9</v>
      </c>
      <c r="J267" s="16">
        <f t="shared" si="33"/>
        <v>3876.4</v>
      </c>
    </row>
    <row r="268" spans="1:10" ht="25.5">
      <c r="A268" s="19" t="s">
        <v>64</v>
      </c>
      <c r="B268" s="15" t="s">
        <v>246</v>
      </c>
      <c r="C268" s="15" t="s">
        <v>145</v>
      </c>
      <c r="D268" s="15" t="s">
        <v>145</v>
      </c>
      <c r="E268" s="15" t="s">
        <v>65</v>
      </c>
      <c r="F268" s="15"/>
      <c r="G268" s="16">
        <f t="shared" si="33"/>
        <v>8131.9</v>
      </c>
      <c r="H268" s="16">
        <f t="shared" si="33"/>
        <v>650</v>
      </c>
      <c r="I268" s="16">
        <f t="shared" si="33"/>
        <v>8781.9</v>
      </c>
      <c r="J268" s="16">
        <f t="shared" si="33"/>
        <v>3876.4</v>
      </c>
    </row>
    <row r="269" spans="1:10" ht="12.75">
      <c r="A269" s="20" t="s">
        <v>66</v>
      </c>
      <c r="B269" s="15" t="s">
        <v>246</v>
      </c>
      <c r="C269" s="15" t="s">
        <v>145</v>
      </c>
      <c r="D269" s="15" t="s">
        <v>145</v>
      </c>
      <c r="E269" s="15" t="s">
        <v>67</v>
      </c>
      <c r="F269" s="15"/>
      <c r="G269" s="16">
        <f>SUM(G270:G270)</f>
        <v>8131.9</v>
      </c>
      <c r="H269" s="16">
        <f>SUM(H270:H270)</f>
        <v>650</v>
      </c>
      <c r="I269" s="16">
        <f>SUM(I270:I270)</f>
        <v>8781.9</v>
      </c>
      <c r="J269" s="16">
        <f>SUM(J270:J270)</f>
        <v>3876.4</v>
      </c>
    </row>
    <row r="270" spans="1:10" ht="12.75">
      <c r="A270" s="21" t="s">
        <v>68</v>
      </c>
      <c r="B270" s="15" t="s">
        <v>246</v>
      </c>
      <c r="C270" s="15" t="s">
        <v>145</v>
      </c>
      <c r="D270" s="15" t="s">
        <v>145</v>
      </c>
      <c r="E270" s="15" t="s">
        <v>67</v>
      </c>
      <c r="F270" s="15" t="s">
        <v>69</v>
      </c>
      <c r="G270" s="22">
        <f>'[1]КОСГУ_2013'!H374</f>
        <v>8131.9</v>
      </c>
      <c r="H270" s="22">
        <f>'[1]КОСГУ_2013'!I374</f>
        <v>650</v>
      </c>
      <c r="I270" s="22">
        <v>8781.9</v>
      </c>
      <c r="J270" s="22">
        <v>3876.4</v>
      </c>
    </row>
    <row r="271" spans="1:10" s="17" customFormat="1" ht="12.75">
      <c r="A271" s="43" t="s">
        <v>143</v>
      </c>
      <c r="B271" s="15" t="s">
        <v>246</v>
      </c>
      <c r="C271" s="15" t="s">
        <v>73</v>
      </c>
      <c r="D271" s="15"/>
      <c r="E271" s="15"/>
      <c r="F271" s="15"/>
      <c r="G271" s="16">
        <f>G272</f>
        <v>0</v>
      </c>
      <c r="H271" s="16">
        <f>H272</f>
        <v>2543</v>
      </c>
      <c r="I271" s="16">
        <f>I272</f>
        <v>4497.8</v>
      </c>
      <c r="J271" s="16">
        <f>J272</f>
        <v>516.7</v>
      </c>
    </row>
    <row r="272" spans="1:10" ht="12.75">
      <c r="A272" s="18" t="s">
        <v>144</v>
      </c>
      <c r="B272" s="15" t="s">
        <v>246</v>
      </c>
      <c r="C272" s="15" t="s">
        <v>73</v>
      </c>
      <c r="D272" s="15" t="s">
        <v>145</v>
      </c>
      <c r="E272" s="15"/>
      <c r="F272" s="15"/>
      <c r="G272" s="16">
        <f>G277</f>
        <v>0</v>
      </c>
      <c r="H272" s="16">
        <f>H277</f>
        <v>2543</v>
      </c>
      <c r="I272" s="16">
        <f>I273+I277</f>
        <v>4497.8</v>
      </c>
      <c r="J272" s="16">
        <f>J273+J277</f>
        <v>516.7</v>
      </c>
    </row>
    <row r="273" spans="1:10" ht="12.75">
      <c r="A273" s="20" t="s">
        <v>238</v>
      </c>
      <c r="B273" s="15" t="s">
        <v>246</v>
      </c>
      <c r="C273" s="15" t="s">
        <v>73</v>
      </c>
      <c r="D273" s="15" t="s">
        <v>145</v>
      </c>
      <c r="E273" s="15" t="s">
        <v>239</v>
      </c>
      <c r="F273" s="15"/>
      <c r="G273" s="16"/>
      <c r="H273" s="16"/>
      <c r="I273" s="16">
        <f aca="true" t="shared" si="34" ref="I273:J275">I274</f>
        <v>1900</v>
      </c>
      <c r="J273" s="16">
        <f t="shared" si="34"/>
        <v>0</v>
      </c>
    </row>
    <row r="274" spans="1:10" ht="22.5">
      <c r="A274" s="21" t="s">
        <v>6</v>
      </c>
      <c r="B274" s="15" t="s">
        <v>246</v>
      </c>
      <c r="C274" s="15" t="s">
        <v>73</v>
      </c>
      <c r="D274" s="15" t="s">
        <v>145</v>
      </c>
      <c r="E274" s="15" t="s">
        <v>7</v>
      </c>
      <c r="F274" s="15"/>
      <c r="G274" s="16"/>
      <c r="H274" s="16"/>
      <c r="I274" s="16">
        <f t="shared" si="34"/>
        <v>1900</v>
      </c>
      <c r="J274" s="16">
        <f t="shared" si="34"/>
        <v>0</v>
      </c>
    </row>
    <row r="275" spans="1:10" ht="12.75">
      <c r="A275" s="21" t="s">
        <v>8</v>
      </c>
      <c r="B275" s="15" t="s">
        <v>246</v>
      </c>
      <c r="C275" s="15" t="s">
        <v>73</v>
      </c>
      <c r="D275" s="15" t="s">
        <v>145</v>
      </c>
      <c r="E275" s="15" t="s">
        <v>9</v>
      </c>
      <c r="F275" s="15"/>
      <c r="G275" s="16"/>
      <c r="H275" s="16"/>
      <c r="I275" s="16">
        <f t="shared" si="34"/>
        <v>1900</v>
      </c>
      <c r="J275" s="16">
        <f t="shared" si="34"/>
        <v>0</v>
      </c>
    </row>
    <row r="276" spans="1:10" ht="12.75">
      <c r="A276" s="31" t="s">
        <v>230</v>
      </c>
      <c r="B276" s="34" t="s">
        <v>246</v>
      </c>
      <c r="C276" s="34" t="s">
        <v>73</v>
      </c>
      <c r="D276" s="34" t="s">
        <v>145</v>
      </c>
      <c r="E276" s="34" t="s">
        <v>9</v>
      </c>
      <c r="F276" s="34" t="s">
        <v>231</v>
      </c>
      <c r="G276" s="16"/>
      <c r="H276" s="16"/>
      <c r="I276" s="16">
        <v>1900</v>
      </c>
      <c r="J276" s="16">
        <v>0</v>
      </c>
    </row>
    <row r="277" spans="1:10" ht="12.75">
      <c r="A277" s="19" t="s">
        <v>107</v>
      </c>
      <c r="B277" s="15" t="s">
        <v>246</v>
      </c>
      <c r="C277" s="15" t="s">
        <v>73</v>
      </c>
      <c r="D277" s="15" t="s">
        <v>145</v>
      </c>
      <c r="E277" s="40">
        <v>7950000</v>
      </c>
      <c r="F277" s="15"/>
      <c r="G277" s="16">
        <f>G278</f>
        <v>0</v>
      </c>
      <c r="H277" s="16">
        <f>H278</f>
        <v>2543</v>
      </c>
      <c r="I277" s="16">
        <f>I278</f>
        <v>2597.8</v>
      </c>
      <c r="J277" s="16">
        <f>J278</f>
        <v>516.7</v>
      </c>
    </row>
    <row r="278" spans="1:10" s="17" customFormat="1" ht="12.75">
      <c r="A278" s="20" t="s">
        <v>68</v>
      </c>
      <c r="B278" s="15" t="s">
        <v>246</v>
      </c>
      <c r="C278" s="15" t="s">
        <v>73</v>
      </c>
      <c r="D278" s="15" t="s">
        <v>145</v>
      </c>
      <c r="E278" s="40">
        <v>7950000</v>
      </c>
      <c r="F278" s="15" t="s">
        <v>69</v>
      </c>
      <c r="G278" s="16">
        <f>SUM(G279:G279)</f>
        <v>0</v>
      </c>
      <c r="H278" s="16">
        <f>SUM(H279:H279)</f>
        <v>2543</v>
      </c>
      <c r="I278" s="16">
        <f>SUM(I279:I279)</f>
        <v>2597.8</v>
      </c>
      <c r="J278" s="16">
        <f>SUM(J279:J279)</f>
        <v>516.7</v>
      </c>
    </row>
    <row r="279" spans="1:10" s="17" customFormat="1" ht="22.5">
      <c r="A279" s="21" t="s">
        <v>283</v>
      </c>
      <c r="B279" s="15" t="s">
        <v>246</v>
      </c>
      <c r="C279" s="15" t="s">
        <v>73</v>
      </c>
      <c r="D279" s="15" t="s">
        <v>145</v>
      </c>
      <c r="E279" s="15" t="s">
        <v>284</v>
      </c>
      <c r="F279" s="15" t="s">
        <v>69</v>
      </c>
      <c r="G279" s="22">
        <f>'[1]КОСГУ_2013'!H389</f>
        <v>0</v>
      </c>
      <c r="H279" s="22">
        <f>'[1]КОСГУ_2013'!I389</f>
        <v>2543</v>
      </c>
      <c r="I279" s="22">
        <v>2597.8</v>
      </c>
      <c r="J279" s="22">
        <v>516.7</v>
      </c>
    </row>
    <row r="280" spans="1:10" s="17" customFormat="1" ht="12.75">
      <c r="A280" s="13" t="s">
        <v>148</v>
      </c>
      <c r="B280" s="14">
        <v>905</v>
      </c>
      <c r="C280" s="15" t="s">
        <v>92</v>
      </c>
      <c r="D280" s="15"/>
      <c r="E280" s="15"/>
      <c r="F280" s="15"/>
      <c r="G280" s="22"/>
      <c r="H280" s="22"/>
      <c r="I280" s="22">
        <f aca="true" t="shared" si="35" ref="I280:J284">I281</f>
        <v>50</v>
      </c>
      <c r="J280" s="22">
        <f t="shared" si="35"/>
        <v>0</v>
      </c>
    </row>
    <row r="281" spans="1:10" s="17" customFormat="1" ht="25.5">
      <c r="A281" s="18" t="s">
        <v>200</v>
      </c>
      <c r="B281" s="14">
        <v>905</v>
      </c>
      <c r="C281" s="15" t="s">
        <v>92</v>
      </c>
      <c r="D281" s="15" t="s">
        <v>145</v>
      </c>
      <c r="E281" s="15"/>
      <c r="F281" s="15"/>
      <c r="G281" s="22"/>
      <c r="H281" s="22"/>
      <c r="I281" s="22">
        <f t="shared" si="35"/>
        <v>50</v>
      </c>
      <c r="J281" s="22">
        <f t="shared" si="35"/>
        <v>0</v>
      </c>
    </row>
    <row r="282" spans="1:10" s="17" customFormat="1" ht="12.75">
      <c r="A282" s="20" t="s">
        <v>84</v>
      </c>
      <c r="B282" s="14">
        <v>905</v>
      </c>
      <c r="C282" s="15" t="s">
        <v>92</v>
      </c>
      <c r="D282" s="15" t="s">
        <v>145</v>
      </c>
      <c r="E282" s="15" t="s">
        <v>85</v>
      </c>
      <c r="F282" s="15"/>
      <c r="G282" s="22"/>
      <c r="H282" s="22"/>
      <c r="I282" s="22">
        <f t="shared" si="35"/>
        <v>50</v>
      </c>
      <c r="J282" s="22">
        <f t="shared" si="35"/>
        <v>0</v>
      </c>
    </row>
    <row r="283" spans="1:10" s="17" customFormat="1" ht="33.75">
      <c r="A283" s="21" t="s">
        <v>201</v>
      </c>
      <c r="B283" s="14">
        <v>905</v>
      </c>
      <c r="C283" s="15" t="s">
        <v>92</v>
      </c>
      <c r="D283" s="15" t="s">
        <v>145</v>
      </c>
      <c r="E283" s="15" t="s">
        <v>202</v>
      </c>
      <c r="F283" s="15"/>
      <c r="G283" s="22"/>
      <c r="H283" s="22"/>
      <c r="I283" s="22">
        <f t="shared" si="35"/>
        <v>50</v>
      </c>
      <c r="J283" s="22">
        <f t="shared" si="35"/>
        <v>0</v>
      </c>
    </row>
    <row r="284" spans="1:10" s="17" customFormat="1" ht="22.5">
      <c r="A284" s="21" t="s">
        <v>203</v>
      </c>
      <c r="B284" s="14">
        <v>905</v>
      </c>
      <c r="C284" s="15" t="s">
        <v>92</v>
      </c>
      <c r="D284" s="15" t="s">
        <v>145</v>
      </c>
      <c r="E284" s="15" t="s">
        <v>204</v>
      </c>
      <c r="F284" s="15"/>
      <c r="G284" s="22"/>
      <c r="H284" s="22"/>
      <c r="I284" s="22">
        <f t="shared" si="35"/>
        <v>50</v>
      </c>
      <c r="J284" s="22">
        <f t="shared" si="35"/>
        <v>0</v>
      </c>
    </row>
    <row r="285" spans="1:10" s="17" customFormat="1" ht="12.75">
      <c r="A285" s="31" t="s">
        <v>230</v>
      </c>
      <c r="B285" s="32">
        <v>905</v>
      </c>
      <c r="C285" s="34" t="s">
        <v>92</v>
      </c>
      <c r="D285" s="34" t="s">
        <v>145</v>
      </c>
      <c r="E285" s="34" t="s">
        <v>204</v>
      </c>
      <c r="F285" s="34" t="s">
        <v>231</v>
      </c>
      <c r="G285" s="22"/>
      <c r="H285" s="22"/>
      <c r="I285" s="22">
        <v>50</v>
      </c>
      <c r="J285" s="22">
        <v>0</v>
      </c>
    </row>
    <row r="286" spans="1:10" s="17" customFormat="1" ht="12.75">
      <c r="A286" s="13" t="s">
        <v>157</v>
      </c>
      <c r="B286" s="15" t="s">
        <v>246</v>
      </c>
      <c r="C286" s="15" t="s">
        <v>158</v>
      </c>
      <c r="D286" s="15"/>
      <c r="E286" s="15"/>
      <c r="F286" s="15"/>
      <c r="G286" s="16">
        <f aca="true" t="shared" si="36" ref="G286:J287">G287</f>
        <v>450</v>
      </c>
      <c r="H286" s="16">
        <f t="shared" si="36"/>
        <v>0</v>
      </c>
      <c r="I286" s="16">
        <f t="shared" si="36"/>
        <v>450</v>
      </c>
      <c r="J286" s="16">
        <f t="shared" si="36"/>
        <v>210.6</v>
      </c>
    </row>
    <row r="287" spans="1:10" ht="12.75">
      <c r="A287" s="18" t="s">
        <v>163</v>
      </c>
      <c r="B287" s="15" t="s">
        <v>246</v>
      </c>
      <c r="C287" s="15" t="s">
        <v>158</v>
      </c>
      <c r="D287" s="15" t="s">
        <v>63</v>
      </c>
      <c r="E287" s="15"/>
      <c r="F287" s="15"/>
      <c r="G287" s="16">
        <f t="shared" si="36"/>
        <v>450</v>
      </c>
      <c r="H287" s="16">
        <f t="shared" si="36"/>
        <v>0</v>
      </c>
      <c r="I287" s="16">
        <f t="shared" si="36"/>
        <v>450</v>
      </c>
      <c r="J287" s="16">
        <f t="shared" si="36"/>
        <v>210.6</v>
      </c>
    </row>
    <row r="288" spans="1:10" ht="12.75">
      <c r="A288" s="19" t="s">
        <v>164</v>
      </c>
      <c r="B288" s="15" t="s">
        <v>246</v>
      </c>
      <c r="C288" s="15" t="s">
        <v>158</v>
      </c>
      <c r="D288" s="15" t="s">
        <v>63</v>
      </c>
      <c r="E288" s="15" t="s">
        <v>165</v>
      </c>
      <c r="F288" s="15"/>
      <c r="G288" s="16">
        <f>G289+G291</f>
        <v>450</v>
      </c>
      <c r="H288" s="16">
        <f>H289+H291</f>
        <v>0</v>
      </c>
      <c r="I288" s="16">
        <f>I289+I291</f>
        <v>450</v>
      </c>
      <c r="J288" s="16">
        <f>J289+J291</f>
        <v>210.6</v>
      </c>
    </row>
    <row r="289" spans="1:10" ht="12.75">
      <c r="A289" s="21" t="s">
        <v>166</v>
      </c>
      <c r="B289" s="15" t="s">
        <v>246</v>
      </c>
      <c r="C289" s="15" t="s">
        <v>158</v>
      </c>
      <c r="D289" s="15" t="s">
        <v>63</v>
      </c>
      <c r="E289" s="15" t="s">
        <v>167</v>
      </c>
      <c r="F289" s="15"/>
      <c r="G289" s="16">
        <f>G290</f>
        <v>45</v>
      </c>
      <c r="H289" s="16">
        <f>H290</f>
        <v>0</v>
      </c>
      <c r="I289" s="16">
        <f>I290</f>
        <v>45</v>
      </c>
      <c r="J289" s="16">
        <f>J290</f>
        <v>7.2</v>
      </c>
    </row>
    <row r="290" spans="1:10" s="30" customFormat="1" ht="33.75">
      <c r="A290" s="26" t="s">
        <v>31</v>
      </c>
      <c r="B290" s="28" t="s">
        <v>246</v>
      </c>
      <c r="C290" s="28" t="s">
        <v>158</v>
      </c>
      <c r="D290" s="28" t="s">
        <v>63</v>
      </c>
      <c r="E290" s="28" t="s">
        <v>285</v>
      </c>
      <c r="F290" s="28" t="s">
        <v>286</v>
      </c>
      <c r="G290" s="29">
        <f>'[1]КОСГУ_2013'!H396</f>
        <v>45</v>
      </c>
      <c r="H290" s="29">
        <f>'[1]КОСГУ_2013'!I396</f>
        <v>0</v>
      </c>
      <c r="I290" s="29">
        <v>45</v>
      </c>
      <c r="J290" s="29">
        <v>7.2</v>
      </c>
    </row>
    <row r="291" spans="1:10" ht="12.75">
      <c r="A291" s="21" t="s">
        <v>287</v>
      </c>
      <c r="B291" s="15" t="s">
        <v>246</v>
      </c>
      <c r="C291" s="15" t="s">
        <v>158</v>
      </c>
      <c r="D291" s="15" t="s">
        <v>63</v>
      </c>
      <c r="E291" s="15" t="s">
        <v>288</v>
      </c>
      <c r="F291" s="15"/>
      <c r="G291" s="16">
        <f>G292</f>
        <v>405</v>
      </c>
      <c r="H291" s="16">
        <f>H292</f>
        <v>0</v>
      </c>
      <c r="I291" s="16">
        <f>I292</f>
        <v>405</v>
      </c>
      <c r="J291" s="16">
        <f>J292</f>
        <v>203.4</v>
      </c>
    </row>
    <row r="292" spans="1:14" s="30" customFormat="1" ht="33.75">
      <c r="A292" s="26" t="s">
        <v>32</v>
      </c>
      <c r="B292" s="28" t="s">
        <v>246</v>
      </c>
      <c r="C292" s="28" t="s">
        <v>158</v>
      </c>
      <c r="D292" s="28" t="s">
        <v>63</v>
      </c>
      <c r="E292" s="28" t="s">
        <v>289</v>
      </c>
      <c r="F292" s="28" t="s">
        <v>290</v>
      </c>
      <c r="G292" s="29">
        <f>'[1]КОСГУ_2013'!H399</f>
        <v>405</v>
      </c>
      <c r="H292" s="29">
        <f>'[1]КОСГУ_2013'!I399</f>
        <v>0</v>
      </c>
      <c r="I292" s="29">
        <v>405</v>
      </c>
      <c r="J292" s="29">
        <v>203.4</v>
      </c>
      <c r="N292" s="233">
        <v>203450</v>
      </c>
    </row>
    <row r="293" spans="1:15" ht="12.75">
      <c r="A293" s="23" t="s">
        <v>291</v>
      </c>
      <c r="B293" s="53" t="s">
        <v>292</v>
      </c>
      <c r="C293" s="58"/>
      <c r="D293" s="58"/>
      <c r="E293" s="59"/>
      <c r="F293" s="59"/>
      <c r="G293" s="60" t="e">
        <f>SUM(G294,G380,G393)</f>
        <v>#REF!</v>
      </c>
      <c r="H293" s="60" t="e">
        <f>SUM(H294,H380,H393)</f>
        <v>#REF!</v>
      </c>
      <c r="I293" s="60">
        <f>SUM(I294,I380,I393)</f>
        <v>660127.1000000001</v>
      </c>
      <c r="J293" s="60">
        <f>SUM(J294,J380,J393)</f>
        <v>366699.3</v>
      </c>
      <c r="K293" s="6">
        <f>641631.2+14497.1</f>
        <v>656128.2999999999</v>
      </c>
      <c r="L293" s="6">
        <v>164578.7</v>
      </c>
      <c r="M293" s="6">
        <v>660127.1</v>
      </c>
      <c r="N293" s="6">
        <v>366699.4</v>
      </c>
      <c r="O293" s="94">
        <v>366699368.51</v>
      </c>
    </row>
    <row r="294" spans="1:10" ht="12.75">
      <c r="A294" s="13" t="s">
        <v>148</v>
      </c>
      <c r="B294" s="15" t="s">
        <v>292</v>
      </c>
      <c r="C294" s="15" t="s">
        <v>92</v>
      </c>
      <c r="D294" s="15"/>
      <c r="E294" s="15"/>
      <c r="F294" s="15"/>
      <c r="G294" s="22" t="e">
        <f>G295+G312+G351</f>
        <v>#REF!</v>
      </c>
      <c r="H294" s="22" t="e">
        <f>H295+H312+H351</f>
        <v>#REF!</v>
      </c>
      <c r="I294" s="22">
        <f>I295+I312+I351</f>
        <v>630715.6000000001</v>
      </c>
      <c r="J294" s="22">
        <f>J295+J312+J351</f>
        <v>352495.1</v>
      </c>
    </row>
    <row r="295" spans="1:12" ht="12.75">
      <c r="A295" s="18" t="s">
        <v>293</v>
      </c>
      <c r="B295" s="15" t="s">
        <v>292</v>
      </c>
      <c r="C295" s="15" t="s">
        <v>92</v>
      </c>
      <c r="D295" s="15" t="s">
        <v>61</v>
      </c>
      <c r="E295" s="15"/>
      <c r="F295" s="15"/>
      <c r="G295" s="16">
        <f>G299+G309</f>
        <v>215661.4</v>
      </c>
      <c r="H295" s="16">
        <f>H299+H309</f>
        <v>26829.999999999996</v>
      </c>
      <c r="I295" s="16">
        <f>I296+I299+I304+I309</f>
        <v>256702.2</v>
      </c>
      <c r="J295" s="16">
        <f>J296+J299+J304+J309</f>
        <v>134250.3</v>
      </c>
      <c r="K295" s="16">
        <f>K296+K299+K304+K309</f>
        <v>0</v>
      </c>
      <c r="L295" s="16">
        <f>L296+L299+L304+L309</f>
        <v>0</v>
      </c>
    </row>
    <row r="296" spans="1:12" ht="25.5">
      <c r="A296" s="19" t="s">
        <v>207</v>
      </c>
      <c r="B296" s="111" t="s">
        <v>292</v>
      </c>
      <c r="C296" s="111" t="s">
        <v>92</v>
      </c>
      <c r="D296" s="111" t="s">
        <v>61</v>
      </c>
      <c r="E296" s="111" t="s">
        <v>208</v>
      </c>
      <c r="F296" s="111"/>
      <c r="G296" s="16"/>
      <c r="H296" s="16"/>
      <c r="I296" s="16">
        <f>I297</f>
        <v>322.5</v>
      </c>
      <c r="J296" s="16">
        <f aca="true" t="shared" si="37" ref="J296:L297">J297</f>
        <v>0</v>
      </c>
      <c r="K296" s="16">
        <f t="shared" si="37"/>
        <v>0</v>
      </c>
      <c r="L296" s="16">
        <f t="shared" si="37"/>
        <v>0</v>
      </c>
    </row>
    <row r="297" spans="1:12" ht="22.5">
      <c r="A297" s="21" t="s">
        <v>209</v>
      </c>
      <c r="B297" s="111" t="s">
        <v>292</v>
      </c>
      <c r="C297" s="111" t="s">
        <v>92</v>
      </c>
      <c r="D297" s="111" t="s">
        <v>61</v>
      </c>
      <c r="E297" s="111" t="s">
        <v>208</v>
      </c>
      <c r="F297" s="111"/>
      <c r="G297" s="16"/>
      <c r="H297" s="16"/>
      <c r="I297" s="16">
        <f>I298</f>
        <v>322.5</v>
      </c>
      <c r="J297" s="16">
        <f t="shared" si="37"/>
        <v>0</v>
      </c>
      <c r="K297" s="16">
        <f t="shared" si="37"/>
        <v>0</v>
      </c>
      <c r="L297" s="16">
        <f t="shared" si="37"/>
        <v>0</v>
      </c>
    </row>
    <row r="298" spans="1:12" ht="12.75">
      <c r="A298" s="93" t="s">
        <v>297</v>
      </c>
      <c r="B298" s="34" t="s">
        <v>292</v>
      </c>
      <c r="C298" s="34" t="s">
        <v>92</v>
      </c>
      <c r="D298" s="34" t="s">
        <v>61</v>
      </c>
      <c r="E298" s="34" t="s">
        <v>208</v>
      </c>
      <c r="F298" s="34" t="s">
        <v>298</v>
      </c>
      <c r="G298" s="16"/>
      <c r="H298" s="16"/>
      <c r="I298" s="16">
        <v>322.5</v>
      </c>
      <c r="J298" s="16">
        <v>0</v>
      </c>
      <c r="L298" s="94"/>
    </row>
    <row r="299" spans="1:10" ht="12.75">
      <c r="A299" s="19" t="s">
        <v>294</v>
      </c>
      <c r="B299" s="15" t="s">
        <v>292</v>
      </c>
      <c r="C299" s="15" t="s">
        <v>92</v>
      </c>
      <c r="D299" s="15" t="s">
        <v>61</v>
      </c>
      <c r="E299" s="15">
        <v>4200000</v>
      </c>
      <c r="F299" s="15"/>
      <c r="G299" s="16">
        <f>G300+G302</f>
        <v>215541.4</v>
      </c>
      <c r="H299" s="16">
        <f>H300+H302</f>
        <v>26799.999999999996</v>
      </c>
      <c r="I299" s="16">
        <f>I300+I302</f>
        <v>244073.7</v>
      </c>
      <c r="J299" s="16">
        <f>J300+J302</f>
        <v>132132</v>
      </c>
    </row>
    <row r="300" spans="1:10" ht="12.75">
      <c r="A300" s="20" t="s">
        <v>295</v>
      </c>
      <c r="B300" s="15" t="s">
        <v>292</v>
      </c>
      <c r="C300" s="15" t="s">
        <v>92</v>
      </c>
      <c r="D300" s="15" t="s">
        <v>61</v>
      </c>
      <c r="E300" s="15">
        <v>4209901</v>
      </c>
      <c r="F300" s="15"/>
      <c r="G300" s="16">
        <f>G301</f>
        <v>175086</v>
      </c>
      <c r="H300" s="16">
        <f>H301</f>
        <v>22004.199999999997</v>
      </c>
      <c r="I300" s="16">
        <f>I301</f>
        <v>198822.5</v>
      </c>
      <c r="J300" s="16">
        <f>J301</f>
        <v>107899.4</v>
      </c>
    </row>
    <row r="301" spans="1:10" ht="22.5">
      <c r="A301" s="21" t="s">
        <v>33</v>
      </c>
      <c r="B301" s="15" t="s">
        <v>292</v>
      </c>
      <c r="C301" s="15" t="s">
        <v>92</v>
      </c>
      <c r="D301" s="15" t="s">
        <v>61</v>
      </c>
      <c r="E301" s="15">
        <v>4209901</v>
      </c>
      <c r="F301" s="15" t="s">
        <v>296</v>
      </c>
      <c r="G301" s="22">
        <f>'[1]КОСГУ_2013'!H406</f>
        <v>175086</v>
      </c>
      <c r="H301" s="22">
        <f>'[1]КОСГУ_2013'!I406</f>
        <v>22004.199999999997</v>
      </c>
      <c r="I301" s="22">
        <v>198822.5</v>
      </c>
      <c r="J301" s="22">
        <v>107899.4</v>
      </c>
    </row>
    <row r="302" spans="1:10" s="42" customFormat="1" ht="33.75">
      <c r="A302" s="21" t="s">
        <v>34</v>
      </c>
      <c r="B302" s="15" t="s">
        <v>292</v>
      </c>
      <c r="C302" s="15" t="s">
        <v>92</v>
      </c>
      <c r="D302" s="15" t="s">
        <v>61</v>
      </c>
      <c r="E302" s="15">
        <v>4209902</v>
      </c>
      <c r="F302" s="15"/>
      <c r="G302" s="22">
        <f>G303</f>
        <v>40455.4</v>
      </c>
      <c r="H302" s="22">
        <f>H303</f>
        <v>4795.8</v>
      </c>
      <c r="I302" s="22">
        <f>I303</f>
        <v>45251.2</v>
      </c>
      <c r="J302" s="22">
        <f>J303</f>
        <v>24232.6</v>
      </c>
    </row>
    <row r="303" spans="1:10" ht="22.5">
      <c r="A303" s="21" t="s">
        <v>33</v>
      </c>
      <c r="B303" s="15" t="s">
        <v>292</v>
      </c>
      <c r="C303" s="15" t="s">
        <v>92</v>
      </c>
      <c r="D303" s="15" t="s">
        <v>61</v>
      </c>
      <c r="E303" s="15">
        <v>4209902</v>
      </c>
      <c r="F303" s="15" t="s">
        <v>296</v>
      </c>
      <c r="G303" s="22">
        <f>'[1]КОСГУ_2013'!H419</f>
        <v>40455.4</v>
      </c>
      <c r="H303" s="22">
        <f>'[1]КОСГУ_2013'!I419</f>
        <v>4795.8</v>
      </c>
      <c r="I303" s="22">
        <v>45251.2</v>
      </c>
      <c r="J303" s="22">
        <v>24232.6</v>
      </c>
    </row>
    <row r="304" spans="1:10" ht="12.75">
      <c r="A304" s="20" t="s">
        <v>238</v>
      </c>
      <c r="B304" s="15" t="s">
        <v>292</v>
      </c>
      <c r="C304" s="15" t="s">
        <v>92</v>
      </c>
      <c r="D304" s="15" t="s">
        <v>61</v>
      </c>
      <c r="E304" s="15" t="s">
        <v>239</v>
      </c>
      <c r="F304" s="15"/>
      <c r="G304" s="22"/>
      <c r="H304" s="22"/>
      <c r="I304" s="22">
        <f aca="true" t="shared" si="38" ref="I304:J307">I305</f>
        <v>12156</v>
      </c>
      <c r="J304" s="22">
        <f t="shared" si="38"/>
        <v>2118.3</v>
      </c>
    </row>
    <row r="305" spans="1:10" ht="22.5">
      <c r="A305" s="21" t="s">
        <v>371</v>
      </c>
      <c r="B305" s="15" t="s">
        <v>292</v>
      </c>
      <c r="C305" s="15" t="s">
        <v>92</v>
      </c>
      <c r="D305" s="15" t="s">
        <v>61</v>
      </c>
      <c r="E305" s="15" t="s">
        <v>372</v>
      </c>
      <c r="F305" s="15"/>
      <c r="G305" s="22"/>
      <c r="H305" s="22"/>
      <c r="I305" s="22">
        <f t="shared" si="38"/>
        <v>12156</v>
      </c>
      <c r="J305" s="22">
        <f t="shared" si="38"/>
        <v>2118.3</v>
      </c>
    </row>
    <row r="306" spans="1:10" ht="22.5">
      <c r="A306" s="21" t="s">
        <v>35</v>
      </c>
      <c r="B306" s="15" t="s">
        <v>292</v>
      </c>
      <c r="C306" s="15" t="s">
        <v>92</v>
      </c>
      <c r="D306" s="15" t="s">
        <v>61</v>
      </c>
      <c r="E306" s="15" t="s">
        <v>374</v>
      </c>
      <c r="F306" s="15"/>
      <c r="G306" s="22"/>
      <c r="H306" s="22"/>
      <c r="I306" s="22">
        <f t="shared" si="38"/>
        <v>12156</v>
      </c>
      <c r="J306" s="22">
        <f t="shared" si="38"/>
        <v>2118.3</v>
      </c>
    </row>
    <row r="307" spans="1:10" ht="12.75">
      <c r="A307" s="21" t="s">
        <v>375</v>
      </c>
      <c r="B307" s="15" t="s">
        <v>292</v>
      </c>
      <c r="C307" s="15" t="s">
        <v>92</v>
      </c>
      <c r="D307" s="15" t="s">
        <v>61</v>
      </c>
      <c r="E307" s="15" t="s">
        <v>373</v>
      </c>
      <c r="F307" s="15"/>
      <c r="G307" s="22"/>
      <c r="H307" s="22"/>
      <c r="I307" s="22">
        <f t="shared" si="38"/>
        <v>12156</v>
      </c>
      <c r="J307" s="22">
        <f t="shared" si="38"/>
        <v>2118.3</v>
      </c>
    </row>
    <row r="308" spans="1:10" ht="12.75">
      <c r="A308" s="93" t="s">
        <v>297</v>
      </c>
      <c r="B308" s="34" t="s">
        <v>292</v>
      </c>
      <c r="C308" s="34" t="s">
        <v>92</v>
      </c>
      <c r="D308" s="34" t="s">
        <v>61</v>
      </c>
      <c r="E308" s="34" t="s">
        <v>373</v>
      </c>
      <c r="F308" s="34" t="s">
        <v>298</v>
      </c>
      <c r="G308" s="35"/>
      <c r="H308" s="35"/>
      <c r="I308" s="35">
        <v>12156</v>
      </c>
      <c r="J308" s="35">
        <v>2118.3</v>
      </c>
    </row>
    <row r="309" spans="1:10" ht="12.75">
      <c r="A309" s="19" t="s">
        <v>107</v>
      </c>
      <c r="B309" s="15" t="s">
        <v>292</v>
      </c>
      <c r="C309" s="15" t="s">
        <v>92</v>
      </c>
      <c r="D309" s="15" t="s">
        <v>61</v>
      </c>
      <c r="E309" s="14">
        <v>7950000</v>
      </c>
      <c r="F309" s="15"/>
      <c r="G309" s="22">
        <f aca="true" t="shared" si="39" ref="G309:J310">G310</f>
        <v>120</v>
      </c>
      <c r="H309" s="22">
        <f t="shared" si="39"/>
        <v>30</v>
      </c>
      <c r="I309" s="22">
        <f t="shared" si="39"/>
        <v>150</v>
      </c>
      <c r="J309" s="22">
        <f t="shared" si="39"/>
        <v>0</v>
      </c>
    </row>
    <row r="310" spans="1:10" ht="12.75">
      <c r="A310" s="20" t="s">
        <v>297</v>
      </c>
      <c r="B310" s="15" t="s">
        <v>292</v>
      </c>
      <c r="C310" s="15" t="s">
        <v>92</v>
      </c>
      <c r="D310" s="15" t="s">
        <v>61</v>
      </c>
      <c r="E310" s="14" t="s">
        <v>232</v>
      </c>
      <c r="F310" s="15" t="s">
        <v>298</v>
      </c>
      <c r="G310" s="22">
        <f t="shared" si="39"/>
        <v>120</v>
      </c>
      <c r="H310" s="22">
        <f t="shared" si="39"/>
        <v>30</v>
      </c>
      <c r="I310" s="22">
        <f t="shared" si="39"/>
        <v>150</v>
      </c>
      <c r="J310" s="22">
        <f t="shared" si="39"/>
        <v>0</v>
      </c>
    </row>
    <row r="311" spans="1:10" ht="22.5">
      <c r="A311" s="21" t="s">
        <v>137</v>
      </c>
      <c r="B311" s="15">
        <v>906</v>
      </c>
      <c r="C311" s="15" t="s">
        <v>92</v>
      </c>
      <c r="D311" s="15" t="s">
        <v>61</v>
      </c>
      <c r="E311" s="14" t="s">
        <v>138</v>
      </c>
      <c r="F311" s="15" t="s">
        <v>298</v>
      </c>
      <c r="G311" s="22">
        <f>'[1]КОСГУ_2013'!H433</f>
        <v>120</v>
      </c>
      <c r="H311" s="22">
        <f>'[1]КОСГУ_2013'!I433</f>
        <v>30</v>
      </c>
      <c r="I311" s="22">
        <v>150</v>
      </c>
      <c r="J311" s="22">
        <f>'[1]КОСГУ_2013'!K433</f>
        <v>0</v>
      </c>
    </row>
    <row r="312" spans="1:12" ht="12.75">
      <c r="A312" s="18" t="s">
        <v>299</v>
      </c>
      <c r="B312" s="15" t="s">
        <v>292</v>
      </c>
      <c r="C312" s="15" t="s">
        <v>92</v>
      </c>
      <c r="D312" s="15" t="s">
        <v>78</v>
      </c>
      <c r="E312" s="15"/>
      <c r="F312" s="15"/>
      <c r="G312" s="61" t="e">
        <f>G316+G321+#REF!+G326+G333</f>
        <v>#REF!</v>
      </c>
      <c r="H312" s="61" t="e">
        <f>H316+H321+#REF!+H326+H333</f>
        <v>#REF!</v>
      </c>
      <c r="I312" s="61">
        <f>I313+I316+I321+I326+I329+I333</f>
        <v>336497.6</v>
      </c>
      <c r="J312" s="61">
        <f>J313+J316+J321+J326+J329+J333</f>
        <v>206388.9</v>
      </c>
      <c r="L312" s="94">
        <v>84567450.54</v>
      </c>
    </row>
    <row r="313" spans="1:12" ht="25.5">
      <c r="A313" s="19" t="s">
        <v>207</v>
      </c>
      <c r="B313" s="111" t="s">
        <v>292</v>
      </c>
      <c r="C313" s="111" t="s">
        <v>92</v>
      </c>
      <c r="D313" s="15" t="s">
        <v>78</v>
      </c>
      <c r="E313" s="111" t="s">
        <v>208</v>
      </c>
      <c r="F313" s="111"/>
      <c r="G313" s="61"/>
      <c r="H313" s="61"/>
      <c r="I313" s="61">
        <f>I314</f>
        <v>462</v>
      </c>
      <c r="J313" s="61">
        <f>J314</f>
        <v>0</v>
      </c>
      <c r="L313" s="94"/>
    </row>
    <row r="314" spans="1:12" ht="22.5">
      <c r="A314" s="21" t="s">
        <v>209</v>
      </c>
      <c r="B314" s="111" t="s">
        <v>292</v>
      </c>
      <c r="C314" s="111" t="s">
        <v>92</v>
      </c>
      <c r="D314" s="15" t="s">
        <v>78</v>
      </c>
      <c r="E314" s="111" t="s">
        <v>208</v>
      </c>
      <c r="F314" s="111"/>
      <c r="G314" s="61"/>
      <c r="H314" s="61"/>
      <c r="I314" s="61">
        <f>I315</f>
        <v>462</v>
      </c>
      <c r="J314" s="61">
        <f>J315</f>
        <v>0</v>
      </c>
      <c r="L314" s="94"/>
    </row>
    <row r="315" spans="1:12" ht="12.75">
      <c r="A315" s="93" t="s">
        <v>297</v>
      </c>
      <c r="B315" s="34" t="s">
        <v>292</v>
      </c>
      <c r="C315" s="34" t="s">
        <v>92</v>
      </c>
      <c r="D315" s="34" t="s">
        <v>78</v>
      </c>
      <c r="E315" s="34" t="s">
        <v>208</v>
      </c>
      <c r="F315" s="34" t="s">
        <v>298</v>
      </c>
      <c r="G315" s="61"/>
      <c r="H315" s="61"/>
      <c r="I315" s="61">
        <v>462</v>
      </c>
      <c r="J315" s="61">
        <v>0</v>
      </c>
      <c r="L315" s="94"/>
    </row>
    <row r="316" spans="1:10" ht="12.75">
      <c r="A316" s="19" t="s">
        <v>300</v>
      </c>
      <c r="B316" s="15" t="s">
        <v>292</v>
      </c>
      <c r="C316" s="15" t="s">
        <v>92</v>
      </c>
      <c r="D316" s="15" t="s">
        <v>78</v>
      </c>
      <c r="E316" s="15">
        <v>4210000</v>
      </c>
      <c r="F316" s="15"/>
      <c r="G316" s="61">
        <f>G317+G319</f>
        <v>39898.700000000004</v>
      </c>
      <c r="H316" s="61">
        <f>H317+H319</f>
        <v>0</v>
      </c>
      <c r="I316" s="61">
        <f>I317+I319</f>
        <v>39898.7</v>
      </c>
      <c r="J316" s="61">
        <f>J317+J319</f>
        <v>23633.7</v>
      </c>
    </row>
    <row r="317" spans="1:10" ht="12.75">
      <c r="A317" s="20" t="s">
        <v>295</v>
      </c>
      <c r="B317" s="15" t="s">
        <v>292</v>
      </c>
      <c r="C317" s="15" t="s">
        <v>92</v>
      </c>
      <c r="D317" s="15" t="s">
        <v>78</v>
      </c>
      <c r="E317" s="15">
        <v>4219901</v>
      </c>
      <c r="F317" s="15"/>
      <c r="G317" s="61">
        <f>G318</f>
        <v>29461.600000000002</v>
      </c>
      <c r="H317" s="61">
        <f>H318</f>
        <v>0</v>
      </c>
      <c r="I317" s="61">
        <f>I318</f>
        <v>29461.6</v>
      </c>
      <c r="J317" s="61">
        <f>J318</f>
        <v>18393.4</v>
      </c>
    </row>
    <row r="318" spans="1:12" ht="22.5">
      <c r="A318" s="21" t="s">
        <v>33</v>
      </c>
      <c r="B318" s="15" t="s">
        <v>292</v>
      </c>
      <c r="C318" s="15" t="s">
        <v>92</v>
      </c>
      <c r="D318" s="15" t="s">
        <v>78</v>
      </c>
      <c r="E318" s="15">
        <v>4219901</v>
      </c>
      <c r="F318" s="15" t="s">
        <v>296</v>
      </c>
      <c r="G318" s="62">
        <f>'[1]КОСГУ_2013'!H438</f>
        <v>29461.600000000002</v>
      </c>
      <c r="H318" s="62">
        <f>'[1]КОСГУ_2013'!I438</f>
        <v>0</v>
      </c>
      <c r="I318" s="62">
        <v>29461.6</v>
      </c>
      <c r="J318" s="62">
        <v>18393.4</v>
      </c>
      <c r="L318" s="6">
        <v>10273853.85</v>
      </c>
    </row>
    <row r="319" spans="1:10" s="42" customFormat="1" ht="33.75">
      <c r="A319" s="21" t="s">
        <v>34</v>
      </c>
      <c r="B319" s="15" t="s">
        <v>292</v>
      </c>
      <c r="C319" s="15" t="s">
        <v>92</v>
      </c>
      <c r="D319" s="15" t="s">
        <v>78</v>
      </c>
      <c r="E319" s="15">
        <v>4219902</v>
      </c>
      <c r="F319" s="15"/>
      <c r="G319" s="22">
        <f>G320</f>
        <v>10437.100000000002</v>
      </c>
      <c r="H319" s="22">
        <f>H320</f>
        <v>0</v>
      </c>
      <c r="I319" s="22">
        <f>I320</f>
        <v>10437.1</v>
      </c>
      <c r="J319" s="22">
        <f>J320</f>
        <v>5240.3</v>
      </c>
    </row>
    <row r="320" spans="1:12" s="42" customFormat="1" ht="22.5">
      <c r="A320" s="21" t="s">
        <v>33</v>
      </c>
      <c r="B320" s="15" t="s">
        <v>292</v>
      </c>
      <c r="C320" s="15" t="s">
        <v>92</v>
      </c>
      <c r="D320" s="15" t="s">
        <v>78</v>
      </c>
      <c r="E320" s="15">
        <v>4219902</v>
      </c>
      <c r="F320" s="15" t="s">
        <v>296</v>
      </c>
      <c r="G320" s="62">
        <f>'[1]КОСГУ_2013'!H449</f>
        <v>10437.100000000002</v>
      </c>
      <c r="H320" s="62">
        <f>'[1]КОСГУ_2013'!I449</f>
        <v>0</v>
      </c>
      <c r="I320" s="62">
        <v>10437.1</v>
      </c>
      <c r="J320" s="62">
        <v>5240.3</v>
      </c>
      <c r="L320" s="42">
        <v>3762590.04</v>
      </c>
    </row>
    <row r="321" spans="1:10" ht="12.75">
      <c r="A321" s="19" t="s">
        <v>301</v>
      </c>
      <c r="B321" s="15" t="s">
        <v>292</v>
      </c>
      <c r="C321" s="15" t="s">
        <v>92</v>
      </c>
      <c r="D321" s="15" t="s">
        <v>78</v>
      </c>
      <c r="E321" s="14">
        <v>4230000</v>
      </c>
      <c r="F321" s="15"/>
      <c r="G321" s="16">
        <f>G322+G324</f>
        <v>34896.9</v>
      </c>
      <c r="H321" s="16">
        <f>H322+H324</f>
        <v>0</v>
      </c>
      <c r="I321" s="16">
        <f>I322+I324</f>
        <v>35396.9</v>
      </c>
      <c r="J321" s="16">
        <f>J322+J324</f>
        <v>17009.3</v>
      </c>
    </row>
    <row r="322" spans="1:10" ht="12.75">
      <c r="A322" s="20" t="s">
        <v>295</v>
      </c>
      <c r="B322" s="15" t="s">
        <v>292</v>
      </c>
      <c r="C322" s="15" t="s">
        <v>92</v>
      </c>
      <c r="D322" s="15" t="s">
        <v>78</v>
      </c>
      <c r="E322" s="14">
        <v>4239901</v>
      </c>
      <c r="F322" s="15"/>
      <c r="G322" s="16">
        <f>G323</f>
        <v>31435.1</v>
      </c>
      <c r="H322" s="16">
        <f>H323</f>
        <v>0</v>
      </c>
      <c r="I322" s="16">
        <f>I323</f>
        <v>31935.1</v>
      </c>
      <c r="J322" s="16">
        <f>J323</f>
        <v>15420.3</v>
      </c>
    </row>
    <row r="323" spans="1:12" ht="22.5">
      <c r="A323" s="21" t="s">
        <v>33</v>
      </c>
      <c r="B323" s="15" t="s">
        <v>292</v>
      </c>
      <c r="C323" s="15" t="s">
        <v>92</v>
      </c>
      <c r="D323" s="15" t="s">
        <v>78</v>
      </c>
      <c r="E323" s="14">
        <v>4239901</v>
      </c>
      <c r="F323" s="15" t="s">
        <v>296</v>
      </c>
      <c r="G323" s="22">
        <f>'[1]КОСГУ_2013'!H461</f>
        <v>31435.1</v>
      </c>
      <c r="H323" s="22">
        <f>'[1]КОСГУ_2013'!I461</f>
        <v>0</v>
      </c>
      <c r="I323" s="22">
        <v>31935.1</v>
      </c>
      <c r="J323" s="22">
        <v>15420.3</v>
      </c>
      <c r="L323" s="6">
        <v>8193410.52</v>
      </c>
    </row>
    <row r="324" spans="1:10" s="42" customFormat="1" ht="33.75">
      <c r="A324" s="21" t="s">
        <v>34</v>
      </c>
      <c r="B324" s="15" t="s">
        <v>292</v>
      </c>
      <c r="C324" s="15" t="s">
        <v>92</v>
      </c>
      <c r="D324" s="15" t="s">
        <v>78</v>
      </c>
      <c r="E324" s="15">
        <v>4239903</v>
      </c>
      <c r="F324" s="15"/>
      <c r="G324" s="22">
        <f>G325</f>
        <v>3461.8</v>
      </c>
      <c r="H324" s="22">
        <f>H325</f>
        <v>0</v>
      </c>
      <c r="I324" s="22">
        <f>I325</f>
        <v>3461.8</v>
      </c>
      <c r="J324" s="22">
        <f>J325</f>
        <v>1589</v>
      </c>
    </row>
    <row r="325" spans="1:12" s="42" customFormat="1" ht="22.5">
      <c r="A325" s="21" t="s">
        <v>36</v>
      </c>
      <c r="B325" s="15" t="s">
        <v>292</v>
      </c>
      <c r="C325" s="15" t="s">
        <v>92</v>
      </c>
      <c r="D325" s="15" t="s">
        <v>78</v>
      </c>
      <c r="E325" s="15">
        <v>4239903</v>
      </c>
      <c r="F325" s="15" t="s">
        <v>302</v>
      </c>
      <c r="G325" s="22">
        <f>'[1]КОСГУ_2013'!H473</f>
        <v>3461.8</v>
      </c>
      <c r="H325" s="22">
        <f>'[1]КОСГУ_2013'!I473</f>
        <v>0</v>
      </c>
      <c r="I325" s="22">
        <v>3461.8</v>
      </c>
      <c r="J325" s="22">
        <v>1589</v>
      </c>
      <c r="L325" s="42">
        <v>856237.89</v>
      </c>
    </row>
    <row r="326" spans="1:10" ht="12.75">
      <c r="A326" s="19" t="s">
        <v>303</v>
      </c>
      <c r="B326" s="15" t="s">
        <v>292</v>
      </c>
      <c r="C326" s="15" t="s">
        <v>92</v>
      </c>
      <c r="D326" s="15" t="s">
        <v>78</v>
      </c>
      <c r="E326" s="14">
        <v>4330000</v>
      </c>
      <c r="F326" s="15"/>
      <c r="G326" s="16">
        <f>G327</f>
        <v>2000</v>
      </c>
      <c r="H326" s="16">
        <f>H327</f>
        <v>0</v>
      </c>
      <c r="I326" s="16">
        <f>I327</f>
        <v>2000</v>
      </c>
      <c r="J326" s="16">
        <f>J327</f>
        <v>1461.6</v>
      </c>
    </row>
    <row r="327" spans="1:10" ht="12.75">
      <c r="A327" s="20" t="s">
        <v>295</v>
      </c>
      <c r="B327" s="15" t="s">
        <v>292</v>
      </c>
      <c r="C327" s="15" t="s">
        <v>92</v>
      </c>
      <c r="D327" s="15" t="s">
        <v>78</v>
      </c>
      <c r="E327" s="14">
        <v>4339900</v>
      </c>
      <c r="F327" s="15"/>
      <c r="G327" s="16">
        <f>SUM(G328:G328)</f>
        <v>2000</v>
      </c>
      <c r="H327" s="16">
        <f>SUM(H328:H328)</f>
        <v>0</v>
      </c>
      <c r="I327" s="16">
        <f>SUM(I328:I328)</f>
        <v>2000</v>
      </c>
      <c r="J327" s="16">
        <f>SUM(J328:J328)</f>
        <v>1461.6</v>
      </c>
    </row>
    <row r="328" spans="1:12" ht="22.5">
      <c r="A328" s="21" t="s">
        <v>33</v>
      </c>
      <c r="B328" s="15" t="s">
        <v>292</v>
      </c>
      <c r="C328" s="15" t="s">
        <v>92</v>
      </c>
      <c r="D328" s="15" t="s">
        <v>78</v>
      </c>
      <c r="E328" s="14">
        <v>4339900</v>
      </c>
      <c r="F328" s="15" t="s">
        <v>296</v>
      </c>
      <c r="G328" s="22">
        <f>'[1]КОСГУ_2013'!H499</f>
        <v>2000</v>
      </c>
      <c r="H328" s="22">
        <f>'[1]КОСГУ_2013'!I499</f>
        <v>0</v>
      </c>
      <c r="I328" s="22">
        <v>2000</v>
      </c>
      <c r="J328" s="22">
        <v>1461.6</v>
      </c>
      <c r="L328" s="6">
        <v>938279.61</v>
      </c>
    </row>
    <row r="329" spans="1:10" ht="12.75">
      <c r="A329" s="20" t="s">
        <v>10</v>
      </c>
      <c r="B329" s="15" t="s">
        <v>292</v>
      </c>
      <c r="C329" s="15" t="s">
        <v>92</v>
      </c>
      <c r="D329" s="15" t="s">
        <v>78</v>
      </c>
      <c r="E329" s="40">
        <v>4362100</v>
      </c>
      <c r="F329" s="15"/>
      <c r="G329" s="22"/>
      <c r="H329" s="22"/>
      <c r="I329" s="22">
        <f>I330+I331+I332</f>
        <v>3944</v>
      </c>
      <c r="J329" s="22">
        <f>J330+J331+J332</f>
        <v>160</v>
      </c>
    </row>
    <row r="330" spans="1:10" ht="22.5">
      <c r="A330" s="31" t="s">
        <v>11</v>
      </c>
      <c r="B330" s="34" t="s">
        <v>292</v>
      </c>
      <c r="C330" s="34" t="s">
        <v>92</v>
      </c>
      <c r="D330" s="34" t="s">
        <v>78</v>
      </c>
      <c r="E330" s="63">
        <v>4362100</v>
      </c>
      <c r="F330" s="34" t="s">
        <v>298</v>
      </c>
      <c r="G330" s="22"/>
      <c r="H330" s="22"/>
      <c r="I330" s="35">
        <v>262</v>
      </c>
      <c r="J330" s="35">
        <v>160</v>
      </c>
    </row>
    <row r="331" spans="1:10" ht="22.5">
      <c r="A331" s="31" t="s">
        <v>12</v>
      </c>
      <c r="B331" s="34" t="s">
        <v>292</v>
      </c>
      <c r="C331" s="34" t="s">
        <v>92</v>
      </c>
      <c r="D331" s="34" t="s">
        <v>78</v>
      </c>
      <c r="E331" s="63">
        <v>4362100</v>
      </c>
      <c r="F331" s="34" t="s">
        <v>298</v>
      </c>
      <c r="G331" s="22"/>
      <c r="H331" s="22"/>
      <c r="I331" s="35">
        <v>2300</v>
      </c>
      <c r="J331" s="35">
        <v>0</v>
      </c>
    </row>
    <row r="332" spans="1:10" ht="22.5">
      <c r="A332" s="31" t="s">
        <v>13</v>
      </c>
      <c r="B332" s="34" t="s">
        <v>292</v>
      </c>
      <c r="C332" s="34" t="s">
        <v>92</v>
      </c>
      <c r="D332" s="34" t="s">
        <v>78</v>
      </c>
      <c r="E332" s="63">
        <v>4362100</v>
      </c>
      <c r="F332" s="34" t="s">
        <v>298</v>
      </c>
      <c r="G332" s="22"/>
      <c r="H332" s="22"/>
      <c r="I332" s="35">
        <v>1382</v>
      </c>
      <c r="J332" s="35">
        <v>0</v>
      </c>
    </row>
    <row r="333" spans="1:10" ht="12.75">
      <c r="A333" s="19" t="s">
        <v>304</v>
      </c>
      <c r="B333" s="15" t="s">
        <v>292</v>
      </c>
      <c r="C333" s="15" t="s">
        <v>92</v>
      </c>
      <c r="D333" s="15" t="s">
        <v>78</v>
      </c>
      <c r="E333" s="15" t="s">
        <v>305</v>
      </c>
      <c r="F333" s="15"/>
      <c r="G333" s="16">
        <f>G334+G338</f>
        <v>254210</v>
      </c>
      <c r="H333" s="16">
        <f>H334+H338</f>
        <v>0</v>
      </c>
      <c r="I333" s="16">
        <f>I334+I338</f>
        <v>254796</v>
      </c>
      <c r="J333" s="16">
        <f>J334+J338</f>
        <v>164124.3</v>
      </c>
    </row>
    <row r="334" spans="1:12" ht="12.75">
      <c r="A334" s="20" t="s">
        <v>306</v>
      </c>
      <c r="B334" s="15" t="s">
        <v>292</v>
      </c>
      <c r="C334" s="15" t="s">
        <v>92</v>
      </c>
      <c r="D334" s="15" t="s">
        <v>78</v>
      </c>
      <c r="E334" s="14">
        <v>5200900</v>
      </c>
      <c r="F334" s="15"/>
      <c r="G334" s="16">
        <f>G335+G336</f>
        <v>4747</v>
      </c>
      <c r="H334" s="16">
        <f>H335+H336</f>
        <v>0</v>
      </c>
      <c r="I334" s="16">
        <f>I335+I336</f>
        <v>5719</v>
      </c>
      <c r="J334" s="16">
        <f>J335+J336</f>
        <v>3510.3999999999996</v>
      </c>
      <c r="L334" s="99">
        <v>999949.12</v>
      </c>
    </row>
    <row r="335" spans="1:12" s="36" customFormat="1" ht="22.5">
      <c r="A335" s="31" t="s">
        <v>33</v>
      </c>
      <c r="B335" s="34" t="s">
        <v>292</v>
      </c>
      <c r="C335" s="34" t="s">
        <v>92</v>
      </c>
      <c r="D335" s="34" t="s">
        <v>78</v>
      </c>
      <c r="E335" s="32">
        <v>5200900</v>
      </c>
      <c r="F335" s="34" t="s">
        <v>296</v>
      </c>
      <c r="G335" s="35">
        <f>'[1]КОСГУ_2013'!H512</f>
        <v>4747</v>
      </c>
      <c r="H335" s="35">
        <f>'[1]КОСГУ_2013'!I512</f>
        <v>-874</v>
      </c>
      <c r="I335" s="35">
        <v>4670</v>
      </c>
      <c r="J335" s="35">
        <v>2923.2</v>
      </c>
      <c r="L335" s="100">
        <v>822647.07</v>
      </c>
    </row>
    <row r="336" spans="1:10" s="36" customFormat="1" ht="33.75">
      <c r="A336" s="31" t="s">
        <v>34</v>
      </c>
      <c r="B336" s="34" t="s">
        <v>292</v>
      </c>
      <c r="C336" s="34" t="s">
        <v>92</v>
      </c>
      <c r="D336" s="34" t="s">
        <v>78</v>
      </c>
      <c r="E336" s="32">
        <v>5200900</v>
      </c>
      <c r="F336" s="34" t="s">
        <v>296</v>
      </c>
      <c r="G336" s="35">
        <f>G337</f>
        <v>0</v>
      </c>
      <c r="H336" s="35">
        <f>H337</f>
        <v>874</v>
      </c>
      <c r="I336" s="35">
        <f>I337</f>
        <v>1049</v>
      </c>
      <c r="J336" s="35">
        <f>J337</f>
        <v>587.2</v>
      </c>
    </row>
    <row r="337" spans="1:12" s="36" customFormat="1" ht="22.5">
      <c r="A337" s="31" t="s">
        <v>33</v>
      </c>
      <c r="B337" s="34" t="s">
        <v>292</v>
      </c>
      <c r="C337" s="34" t="s">
        <v>92</v>
      </c>
      <c r="D337" s="34" t="s">
        <v>78</v>
      </c>
      <c r="E337" s="32">
        <v>5200900</v>
      </c>
      <c r="F337" s="34" t="s">
        <v>296</v>
      </c>
      <c r="G337" s="35">
        <f>'[1]КОСГУ_2013'!H516</f>
        <v>0</v>
      </c>
      <c r="H337" s="35">
        <f>'[1]КОСГУ_2013'!I516</f>
        <v>874</v>
      </c>
      <c r="I337" s="35">
        <v>1049</v>
      </c>
      <c r="J337" s="35">
        <v>587.2</v>
      </c>
      <c r="L337" s="95">
        <v>177302.05</v>
      </c>
    </row>
    <row r="338" spans="1:10" ht="12.75">
      <c r="A338" s="21" t="s">
        <v>238</v>
      </c>
      <c r="B338" s="15" t="s">
        <v>292</v>
      </c>
      <c r="C338" s="15" t="s">
        <v>92</v>
      </c>
      <c r="D338" s="15" t="s">
        <v>78</v>
      </c>
      <c r="E338" s="40">
        <v>5220000</v>
      </c>
      <c r="F338" s="15"/>
      <c r="G338" s="16">
        <f aca="true" t="shared" si="40" ref="G338:J339">G339</f>
        <v>249463</v>
      </c>
      <c r="H338" s="16">
        <f t="shared" si="40"/>
        <v>0</v>
      </c>
      <c r="I338" s="16">
        <f t="shared" si="40"/>
        <v>249077</v>
      </c>
      <c r="J338" s="16">
        <f t="shared" si="40"/>
        <v>160613.9</v>
      </c>
    </row>
    <row r="339" spans="1:10" ht="22.5">
      <c r="A339" s="21" t="s">
        <v>371</v>
      </c>
      <c r="B339" s="15" t="s">
        <v>292</v>
      </c>
      <c r="C339" s="15" t="s">
        <v>92</v>
      </c>
      <c r="D339" s="15" t="s">
        <v>78</v>
      </c>
      <c r="E339" s="40">
        <v>5220200</v>
      </c>
      <c r="F339" s="15"/>
      <c r="G339" s="16">
        <f t="shared" si="40"/>
        <v>249463</v>
      </c>
      <c r="H339" s="16">
        <f t="shared" si="40"/>
        <v>0</v>
      </c>
      <c r="I339" s="16">
        <f>I340+I349</f>
        <v>249077</v>
      </c>
      <c r="J339" s="16">
        <f>J340+J349</f>
        <v>160613.9</v>
      </c>
    </row>
    <row r="340" spans="1:10" ht="12.75">
      <c r="A340" s="21" t="s">
        <v>37</v>
      </c>
      <c r="B340" s="15" t="s">
        <v>292</v>
      </c>
      <c r="C340" s="15" t="s">
        <v>92</v>
      </c>
      <c r="D340" s="15" t="s">
        <v>78</v>
      </c>
      <c r="E340" s="40">
        <v>5220220</v>
      </c>
      <c r="F340" s="15"/>
      <c r="G340" s="16">
        <f>G341+G347</f>
        <v>249463</v>
      </c>
      <c r="H340" s="16">
        <f>H341+H347</f>
        <v>0</v>
      </c>
      <c r="I340" s="16">
        <f>I341+I347</f>
        <v>245487</v>
      </c>
      <c r="J340" s="16">
        <f>J341+J347</f>
        <v>158106</v>
      </c>
    </row>
    <row r="341" spans="1:12" ht="22.5">
      <c r="A341" s="21" t="s">
        <v>38</v>
      </c>
      <c r="B341" s="15" t="s">
        <v>292</v>
      </c>
      <c r="C341" s="15" t="s">
        <v>92</v>
      </c>
      <c r="D341" s="15" t="s">
        <v>78</v>
      </c>
      <c r="E341" s="40">
        <v>5220221</v>
      </c>
      <c r="F341" s="15"/>
      <c r="G341" s="16">
        <f>G342+G343+G345</f>
        <v>220124</v>
      </c>
      <c r="H341" s="16">
        <f>H342+H343+H345</f>
        <v>0</v>
      </c>
      <c r="I341" s="16">
        <f>I342+I343+I345</f>
        <v>216148</v>
      </c>
      <c r="J341" s="16">
        <f>J342+J343+J345</f>
        <v>139202.4</v>
      </c>
      <c r="L341" s="94">
        <v>52080867.9</v>
      </c>
    </row>
    <row r="342" spans="1:12" s="36" customFormat="1" ht="22.5">
      <c r="A342" s="31" t="s">
        <v>33</v>
      </c>
      <c r="B342" s="34" t="s">
        <v>292</v>
      </c>
      <c r="C342" s="34" t="s">
        <v>92</v>
      </c>
      <c r="D342" s="34" t="s">
        <v>78</v>
      </c>
      <c r="E342" s="63">
        <v>5220221</v>
      </c>
      <c r="F342" s="34" t="s">
        <v>296</v>
      </c>
      <c r="G342" s="35">
        <f>'[1]КОСГУ_2013'!H523</f>
        <v>160207.1</v>
      </c>
      <c r="H342" s="35">
        <f>'[1]КОСГУ_2013'!I523</f>
        <v>0</v>
      </c>
      <c r="I342" s="35">
        <v>160207.1</v>
      </c>
      <c r="J342" s="35">
        <v>104024.4</v>
      </c>
      <c r="L342" s="95">
        <v>38627331.71</v>
      </c>
    </row>
    <row r="343" spans="1:12" s="64" customFormat="1" ht="33.75">
      <c r="A343" s="31" t="s">
        <v>34</v>
      </c>
      <c r="B343" s="34" t="s">
        <v>292</v>
      </c>
      <c r="C343" s="34" t="s">
        <v>92</v>
      </c>
      <c r="D343" s="34" t="s">
        <v>78</v>
      </c>
      <c r="E343" s="63">
        <v>5220221</v>
      </c>
      <c r="F343" s="34"/>
      <c r="G343" s="35">
        <f>G344</f>
        <v>55940.90000000001</v>
      </c>
      <c r="H343" s="35">
        <f>H344</f>
        <v>0</v>
      </c>
      <c r="I343" s="35">
        <f>I344</f>
        <v>55940.9</v>
      </c>
      <c r="J343" s="35">
        <f>J344</f>
        <v>35178</v>
      </c>
      <c r="L343" s="96"/>
    </row>
    <row r="344" spans="1:12" s="64" customFormat="1" ht="22.5">
      <c r="A344" s="31" t="s">
        <v>33</v>
      </c>
      <c r="B344" s="34" t="s">
        <v>292</v>
      </c>
      <c r="C344" s="34" t="s">
        <v>92</v>
      </c>
      <c r="D344" s="34" t="s">
        <v>78</v>
      </c>
      <c r="E344" s="63">
        <v>5220221</v>
      </c>
      <c r="F344" s="34" t="s">
        <v>296</v>
      </c>
      <c r="G344" s="35">
        <f>'[1]КОСГУ_2013'!H532</f>
        <v>55940.90000000001</v>
      </c>
      <c r="H344" s="35">
        <f>'[1]КОСГУ_2013'!I532</f>
        <v>0</v>
      </c>
      <c r="I344" s="35">
        <v>55940.9</v>
      </c>
      <c r="J344" s="35">
        <v>35178</v>
      </c>
      <c r="L344" s="98">
        <v>13453536.19</v>
      </c>
    </row>
    <row r="345" spans="1:10" ht="33.75" hidden="1">
      <c r="A345" s="21" t="s">
        <v>39</v>
      </c>
      <c r="B345" s="15" t="s">
        <v>292</v>
      </c>
      <c r="C345" s="15" t="s">
        <v>92</v>
      </c>
      <c r="D345" s="15" t="s">
        <v>78</v>
      </c>
      <c r="E345" s="40">
        <v>5220221</v>
      </c>
      <c r="F345" s="15"/>
      <c r="G345" s="16">
        <f>G346</f>
        <v>3976</v>
      </c>
      <c r="H345" s="16">
        <f>H346</f>
        <v>0</v>
      </c>
      <c r="I345" s="16">
        <f>I346</f>
        <v>0</v>
      </c>
      <c r="J345" s="16">
        <f>J346</f>
        <v>0</v>
      </c>
    </row>
    <row r="346" spans="1:10" s="36" customFormat="1" ht="22.5" hidden="1">
      <c r="A346" s="31" t="s">
        <v>33</v>
      </c>
      <c r="B346" s="34" t="s">
        <v>292</v>
      </c>
      <c r="C346" s="34" t="s">
        <v>92</v>
      </c>
      <c r="D346" s="34" t="s">
        <v>78</v>
      </c>
      <c r="E346" s="63">
        <v>5220221</v>
      </c>
      <c r="F346" s="34" t="s">
        <v>296</v>
      </c>
      <c r="G346" s="35">
        <f>'[1]КОСГУ_2013'!H541</f>
        <v>3976</v>
      </c>
      <c r="H346" s="35">
        <f>'[1]КОСГУ_2013'!I541</f>
        <v>0</v>
      </c>
      <c r="I346" s="35">
        <v>0</v>
      </c>
      <c r="J346" s="35">
        <f>'[1]КОСГУ_2013'!K541</f>
        <v>0</v>
      </c>
    </row>
    <row r="347" spans="1:10" ht="22.5">
      <c r="A347" s="21" t="s">
        <v>307</v>
      </c>
      <c r="B347" s="15" t="s">
        <v>292</v>
      </c>
      <c r="C347" s="15" t="s">
        <v>92</v>
      </c>
      <c r="D347" s="15" t="s">
        <v>78</v>
      </c>
      <c r="E347" s="40">
        <v>5220225</v>
      </c>
      <c r="F347" s="15"/>
      <c r="G347" s="16">
        <f>G348</f>
        <v>29339.000000000004</v>
      </c>
      <c r="H347" s="16">
        <f>H348</f>
        <v>0</v>
      </c>
      <c r="I347" s="16">
        <f>I348</f>
        <v>29339</v>
      </c>
      <c r="J347" s="16">
        <f>J348</f>
        <v>18903.6</v>
      </c>
    </row>
    <row r="348" spans="1:10" s="36" customFormat="1" ht="22.5">
      <c r="A348" s="31" t="s">
        <v>33</v>
      </c>
      <c r="B348" s="34" t="s">
        <v>292</v>
      </c>
      <c r="C348" s="34" t="s">
        <v>92</v>
      </c>
      <c r="D348" s="34" t="s">
        <v>78</v>
      </c>
      <c r="E348" s="63">
        <v>5220225</v>
      </c>
      <c r="F348" s="34" t="s">
        <v>296</v>
      </c>
      <c r="G348" s="35">
        <f>'[1]КОСГУ_2013'!H546</f>
        <v>29339.000000000004</v>
      </c>
      <c r="H348" s="35">
        <f>'[1]КОСГУ_2013'!I546</f>
        <v>0</v>
      </c>
      <c r="I348" s="35">
        <v>29339</v>
      </c>
      <c r="J348" s="35">
        <v>18903.6</v>
      </c>
    </row>
    <row r="349" spans="1:10" s="36" customFormat="1" ht="12.75">
      <c r="A349" s="21" t="s">
        <v>376</v>
      </c>
      <c r="B349" s="15" t="s">
        <v>292</v>
      </c>
      <c r="C349" s="15" t="s">
        <v>92</v>
      </c>
      <c r="D349" s="15" t="s">
        <v>78</v>
      </c>
      <c r="E349" s="40">
        <v>5220230</v>
      </c>
      <c r="F349" s="15"/>
      <c r="G349" s="22"/>
      <c r="H349" s="22"/>
      <c r="I349" s="22">
        <f>I350</f>
        <v>3590</v>
      </c>
      <c r="J349" s="22">
        <f>J350</f>
        <v>2507.9</v>
      </c>
    </row>
    <row r="350" spans="1:10" s="36" customFormat="1" ht="12.75">
      <c r="A350" s="31" t="s">
        <v>297</v>
      </c>
      <c r="B350" s="34" t="s">
        <v>292</v>
      </c>
      <c r="C350" s="34" t="s">
        <v>92</v>
      </c>
      <c r="D350" s="34" t="s">
        <v>78</v>
      </c>
      <c r="E350" s="63">
        <v>5220230</v>
      </c>
      <c r="F350" s="34" t="s">
        <v>298</v>
      </c>
      <c r="G350" s="35"/>
      <c r="H350" s="35"/>
      <c r="I350" s="35">
        <v>3590</v>
      </c>
      <c r="J350" s="35">
        <v>2507.9</v>
      </c>
    </row>
    <row r="351" spans="1:12" ht="12.75">
      <c r="A351" s="18" t="s">
        <v>308</v>
      </c>
      <c r="B351" s="15" t="s">
        <v>292</v>
      </c>
      <c r="C351" s="15" t="s">
        <v>92</v>
      </c>
      <c r="D351" s="15" t="s">
        <v>124</v>
      </c>
      <c r="E351" s="15"/>
      <c r="F351" s="15"/>
      <c r="G351" s="16">
        <f>SUM(G352,G355,G358,G362)</f>
        <v>26574.8</v>
      </c>
      <c r="H351" s="16">
        <f>SUM(H352,H355,H358,H362)</f>
        <v>10790</v>
      </c>
      <c r="I351" s="16">
        <f>SUM(I352,I355,I358,I362)</f>
        <v>37515.8</v>
      </c>
      <c r="J351" s="16">
        <f>SUM(J352,J355,J358,J362)</f>
        <v>11855.9</v>
      </c>
      <c r="L351" s="94">
        <v>5741151.04</v>
      </c>
    </row>
    <row r="352" spans="1:10" ht="25.5">
      <c r="A352" s="19" t="s">
        <v>64</v>
      </c>
      <c r="B352" s="15" t="s">
        <v>292</v>
      </c>
      <c r="C352" s="15" t="s">
        <v>92</v>
      </c>
      <c r="D352" s="15" t="s">
        <v>124</v>
      </c>
      <c r="E352" s="15" t="s">
        <v>65</v>
      </c>
      <c r="F352" s="15"/>
      <c r="G352" s="16">
        <f aca="true" t="shared" si="41" ref="G352:J353">G353</f>
        <v>5103.8</v>
      </c>
      <c r="H352" s="16">
        <f t="shared" si="41"/>
        <v>490</v>
      </c>
      <c r="I352" s="16">
        <f t="shared" si="41"/>
        <v>5593.8</v>
      </c>
      <c r="J352" s="16">
        <f t="shared" si="41"/>
        <v>2447.5</v>
      </c>
    </row>
    <row r="353" spans="1:10" ht="12.75">
      <c r="A353" s="20" t="s">
        <v>66</v>
      </c>
      <c r="B353" s="15" t="s">
        <v>292</v>
      </c>
      <c r="C353" s="15" t="s">
        <v>92</v>
      </c>
      <c r="D353" s="15" t="s">
        <v>124</v>
      </c>
      <c r="E353" s="15" t="s">
        <v>67</v>
      </c>
      <c r="F353" s="15"/>
      <c r="G353" s="16">
        <f t="shared" si="41"/>
        <v>5103.8</v>
      </c>
      <c r="H353" s="16">
        <f t="shared" si="41"/>
        <v>490</v>
      </c>
      <c r="I353" s="16">
        <f t="shared" si="41"/>
        <v>5593.8</v>
      </c>
      <c r="J353" s="16">
        <f t="shared" si="41"/>
        <v>2447.5</v>
      </c>
    </row>
    <row r="354" spans="1:10" ht="12.75">
      <c r="A354" s="21" t="s">
        <v>68</v>
      </c>
      <c r="B354" s="15" t="s">
        <v>292</v>
      </c>
      <c r="C354" s="15" t="s">
        <v>92</v>
      </c>
      <c r="D354" s="15" t="s">
        <v>124</v>
      </c>
      <c r="E354" s="15" t="s">
        <v>67</v>
      </c>
      <c r="F354" s="15" t="s">
        <v>69</v>
      </c>
      <c r="G354" s="22">
        <f>'[1]КОСГУ_2013'!H557</f>
        <v>5103.8</v>
      </c>
      <c r="H354" s="22">
        <f>'[1]КОСГУ_2013'!I557</f>
        <v>490</v>
      </c>
      <c r="I354" s="22">
        <v>5593.8</v>
      </c>
      <c r="J354" s="22">
        <v>2447.5</v>
      </c>
    </row>
    <row r="355" spans="1:10" ht="38.25">
      <c r="A355" s="19" t="s">
        <v>309</v>
      </c>
      <c r="B355" s="15" t="s">
        <v>292</v>
      </c>
      <c r="C355" s="15" t="s">
        <v>92</v>
      </c>
      <c r="D355" s="15" t="s">
        <v>124</v>
      </c>
      <c r="E355" s="15" t="s">
        <v>310</v>
      </c>
      <c r="F355" s="15"/>
      <c r="G355" s="16">
        <f aca="true" t="shared" si="42" ref="G355:J356">G356</f>
        <v>7324</v>
      </c>
      <c r="H355" s="16">
        <f t="shared" si="42"/>
        <v>0</v>
      </c>
      <c r="I355" s="16">
        <f t="shared" si="42"/>
        <v>7324</v>
      </c>
      <c r="J355" s="16">
        <f t="shared" si="42"/>
        <v>3351.6</v>
      </c>
    </row>
    <row r="356" spans="1:10" ht="12.75">
      <c r="A356" s="20" t="s">
        <v>295</v>
      </c>
      <c r="B356" s="15" t="s">
        <v>292</v>
      </c>
      <c r="C356" s="15" t="s">
        <v>92</v>
      </c>
      <c r="D356" s="15" t="s">
        <v>124</v>
      </c>
      <c r="E356" s="15" t="s">
        <v>311</v>
      </c>
      <c r="F356" s="15"/>
      <c r="G356" s="16">
        <f t="shared" si="42"/>
        <v>7324</v>
      </c>
      <c r="H356" s="16">
        <f t="shared" si="42"/>
        <v>0</v>
      </c>
      <c r="I356" s="16">
        <f t="shared" si="42"/>
        <v>7324</v>
      </c>
      <c r="J356" s="16">
        <f t="shared" si="42"/>
        <v>3351.6</v>
      </c>
    </row>
    <row r="357" spans="1:10" ht="12.75">
      <c r="A357" s="21" t="s">
        <v>68</v>
      </c>
      <c r="B357" s="15" t="s">
        <v>292</v>
      </c>
      <c r="C357" s="15" t="s">
        <v>92</v>
      </c>
      <c r="D357" s="15" t="s">
        <v>124</v>
      </c>
      <c r="E357" s="15" t="s">
        <v>311</v>
      </c>
      <c r="F357" s="15" t="s">
        <v>69</v>
      </c>
      <c r="G357" s="22">
        <f>'[1]КОСГУ_2013'!H562</f>
        <v>7324</v>
      </c>
      <c r="H357" s="22">
        <f>'[1]КОСГУ_2013'!I562</f>
        <v>0</v>
      </c>
      <c r="I357" s="22">
        <v>7324</v>
      </c>
      <c r="J357" s="22">
        <v>3351.6</v>
      </c>
    </row>
    <row r="358" spans="1:10" ht="12.75">
      <c r="A358" s="20" t="s">
        <v>84</v>
      </c>
      <c r="B358" s="15" t="s">
        <v>292</v>
      </c>
      <c r="C358" s="15" t="s">
        <v>92</v>
      </c>
      <c r="D358" s="15" t="s">
        <v>124</v>
      </c>
      <c r="E358" s="15" t="s">
        <v>85</v>
      </c>
      <c r="F358" s="15"/>
      <c r="G358" s="16">
        <f aca="true" t="shared" si="43" ref="G358:J360">G359</f>
        <v>3847</v>
      </c>
      <c r="H358" s="16">
        <f t="shared" si="43"/>
        <v>0</v>
      </c>
      <c r="I358" s="16">
        <f t="shared" si="43"/>
        <v>4211</v>
      </c>
      <c r="J358" s="16">
        <f t="shared" si="43"/>
        <v>1438.9</v>
      </c>
    </row>
    <row r="359" spans="1:10" ht="45">
      <c r="A359" s="21" t="s">
        <v>21</v>
      </c>
      <c r="B359" s="15" t="s">
        <v>292</v>
      </c>
      <c r="C359" s="15" t="s">
        <v>92</v>
      </c>
      <c r="D359" s="15" t="s">
        <v>124</v>
      </c>
      <c r="E359" s="15" t="s">
        <v>86</v>
      </c>
      <c r="F359" s="15"/>
      <c r="G359" s="16">
        <f t="shared" si="43"/>
        <v>3847</v>
      </c>
      <c r="H359" s="16">
        <f t="shared" si="43"/>
        <v>0</v>
      </c>
      <c r="I359" s="16">
        <f t="shared" si="43"/>
        <v>4211</v>
      </c>
      <c r="J359" s="16">
        <f t="shared" si="43"/>
        <v>1438.9</v>
      </c>
    </row>
    <row r="360" spans="1:10" ht="22.5">
      <c r="A360" s="21" t="s">
        <v>312</v>
      </c>
      <c r="B360" s="15" t="s">
        <v>292</v>
      </c>
      <c r="C360" s="15" t="s">
        <v>92</v>
      </c>
      <c r="D360" s="15" t="s">
        <v>124</v>
      </c>
      <c r="E360" s="15" t="s">
        <v>313</v>
      </c>
      <c r="F360" s="15"/>
      <c r="G360" s="16">
        <f t="shared" si="43"/>
        <v>3847</v>
      </c>
      <c r="H360" s="16">
        <f t="shared" si="43"/>
        <v>0</v>
      </c>
      <c r="I360" s="16">
        <f t="shared" si="43"/>
        <v>4211</v>
      </c>
      <c r="J360" s="16">
        <f t="shared" si="43"/>
        <v>1438.9</v>
      </c>
    </row>
    <row r="361" spans="1:10" s="36" customFormat="1" ht="12.75">
      <c r="A361" s="31" t="s">
        <v>68</v>
      </c>
      <c r="B361" s="34" t="s">
        <v>292</v>
      </c>
      <c r="C361" s="34" t="s">
        <v>92</v>
      </c>
      <c r="D361" s="34" t="s">
        <v>124</v>
      </c>
      <c r="E361" s="34" t="s">
        <v>313</v>
      </c>
      <c r="F361" s="34" t="s">
        <v>69</v>
      </c>
      <c r="G361" s="35">
        <f>'[1]КОСГУ_2013'!H576</f>
        <v>3847</v>
      </c>
      <c r="H361" s="35">
        <f>'[1]КОСГУ_2013'!I576</f>
        <v>0</v>
      </c>
      <c r="I361" s="35">
        <v>4211</v>
      </c>
      <c r="J361" s="35">
        <v>1438.9</v>
      </c>
    </row>
    <row r="362" spans="1:10" ht="12.75">
      <c r="A362" s="19" t="s">
        <v>107</v>
      </c>
      <c r="B362" s="15" t="s">
        <v>292</v>
      </c>
      <c r="C362" s="15" t="s">
        <v>92</v>
      </c>
      <c r="D362" s="15" t="s">
        <v>124</v>
      </c>
      <c r="E362" s="40">
        <v>7950000</v>
      </c>
      <c r="F362" s="15"/>
      <c r="G362" s="16">
        <f>G363+G366+G376</f>
        <v>10300</v>
      </c>
      <c r="H362" s="16">
        <f>H363+H366+H376</f>
        <v>10300</v>
      </c>
      <c r="I362" s="16">
        <f>I363+I366+I376</f>
        <v>20387</v>
      </c>
      <c r="J362" s="16">
        <f>J363+J366+J376</f>
        <v>4617.9</v>
      </c>
    </row>
    <row r="363" spans="1:10" ht="12.75">
      <c r="A363" s="20" t="s">
        <v>68</v>
      </c>
      <c r="B363" s="15" t="s">
        <v>292</v>
      </c>
      <c r="C363" s="15" t="s">
        <v>92</v>
      </c>
      <c r="D363" s="15" t="s">
        <v>124</v>
      </c>
      <c r="E363" s="40">
        <v>7950000</v>
      </c>
      <c r="F363" s="15" t="s">
        <v>69</v>
      </c>
      <c r="G363" s="16">
        <f>G364</f>
        <v>1565</v>
      </c>
      <c r="H363" s="16">
        <f>H364</f>
        <v>-1138</v>
      </c>
      <c r="I363" s="16">
        <f>I364+I365</f>
        <v>484</v>
      </c>
      <c r="J363" s="16">
        <f>J364+J365</f>
        <v>197.3</v>
      </c>
    </row>
    <row r="364" spans="1:12" s="65" customFormat="1" ht="12.75">
      <c r="A364" s="21" t="s">
        <v>40</v>
      </c>
      <c r="B364" s="15" t="s">
        <v>292</v>
      </c>
      <c r="C364" s="15" t="s">
        <v>92</v>
      </c>
      <c r="D364" s="15" t="s">
        <v>124</v>
      </c>
      <c r="E364" s="15" t="s">
        <v>314</v>
      </c>
      <c r="F364" s="15" t="s">
        <v>69</v>
      </c>
      <c r="G364" s="16">
        <f>'[1]КОСГУ_2013'!H589</f>
        <v>1565</v>
      </c>
      <c r="H364" s="16">
        <f>'[1]КОСГУ_2013'!I589</f>
        <v>-1138</v>
      </c>
      <c r="I364" s="16">
        <v>454</v>
      </c>
      <c r="J364" s="16">
        <v>167.3</v>
      </c>
      <c r="K364" s="6"/>
      <c r="L364" s="6"/>
    </row>
    <row r="365" spans="1:12" s="65" customFormat="1" ht="22.5">
      <c r="A365" s="21" t="s">
        <v>316</v>
      </c>
      <c r="B365" s="15" t="s">
        <v>292</v>
      </c>
      <c r="C365" s="15" t="s">
        <v>92</v>
      </c>
      <c r="D365" s="15" t="s">
        <v>124</v>
      </c>
      <c r="E365" s="15" t="s">
        <v>317</v>
      </c>
      <c r="F365" s="15" t="s">
        <v>69</v>
      </c>
      <c r="G365" s="16"/>
      <c r="H365" s="16"/>
      <c r="I365" s="16">
        <v>30</v>
      </c>
      <c r="J365" s="16">
        <v>30</v>
      </c>
      <c r="K365" s="6"/>
      <c r="L365" s="6"/>
    </row>
    <row r="366" spans="1:12" s="66" customFormat="1" ht="12.75">
      <c r="A366" s="20" t="s">
        <v>297</v>
      </c>
      <c r="B366" s="15" t="s">
        <v>292</v>
      </c>
      <c r="C366" s="15" t="s">
        <v>92</v>
      </c>
      <c r="D366" s="15" t="s">
        <v>124</v>
      </c>
      <c r="E366" s="15" t="s">
        <v>232</v>
      </c>
      <c r="F366" s="15" t="s">
        <v>298</v>
      </c>
      <c r="G366" s="22">
        <f>G367+G368+G369+G370+G371+G372+G373+G374+G375</f>
        <v>8735</v>
      </c>
      <c r="H366" s="22">
        <f>H367+H368+H369+H370+H371+H372+H373+H374+H375</f>
        <v>11423</v>
      </c>
      <c r="I366" s="22">
        <f>I367+I368+I369+I370+I371+I372+I373+I374+I375</f>
        <v>19801.7</v>
      </c>
      <c r="J366" s="22">
        <f>J367+J368+J369+J370+J371+J372+J373+J374+J375</f>
        <v>4394.099999999999</v>
      </c>
      <c r="K366" s="39"/>
      <c r="L366" s="39"/>
    </row>
    <row r="367" spans="1:12" s="66" customFormat="1" ht="12.75">
      <c r="A367" s="21" t="s">
        <v>40</v>
      </c>
      <c r="B367" s="15" t="s">
        <v>292</v>
      </c>
      <c r="C367" s="15" t="s">
        <v>92</v>
      </c>
      <c r="D367" s="15" t="s">
        <v>124</v>
      </c>
      <c r="E367" s="15" t="s">
        <v>314</v>
      </c>
      <c r="F367" s="15" t="s">
        <v>298</v>
      </c>
      <c r="G367" s="22">
        <f>'[1]КОСГУ_2013'!H597</f>
        <v>1080</v>
      </c>
      <c r="H367" s="22">
        <f>'[1]КОСГУ_2013'!I597</f>
        <v>1123</v>
      </c>
      <c r="I367" s="22">
        <v>2095.5</v>
      </c>
      <c r="J367" s="22">
        <v>867.3</v>
      </c>
      <c r="K367" s="39"/>
      <c r="L367" s="39"/>
    </row>
    <row r="368" spans="1:12" s="65" customFormat="1" ht="12.75">
      <c r="A368" s="21" t="s">
        <v>41</v>
      </c>
      <c r="B368" s="15" t="s">
        <v>292</v>
      </c>
      <c r="C368" s="41" t="s">
        <v>92</v>
      </c>
      <c r="D368" s="41" t="s">
        <v>124</v>
      </c>
      <c r="E368" s="15" t="s">
        <v>315</v>
      </c>
      <c r="F368" s="41" t="s">
        <v>298</v>
      </c>
      <c r="G368" s="22">
        <f>'[1]КОСГУ_2013'!H602</f>
        <v>2500</v>
      </c>
      <c r="H368" s="22">
        <f>'[1]КОСГУ_2013'!I602</f>
        <v>2000</v>
      </c>
      <c r="I368" s="22">
        <v>4500</v>
      </c>
      <c r="J368" s="22">
        <v>1972.1</v>
      </c>
      <c r="K368" s="6"/>
      <c r="L368" s="6"/>
    </row>
    <row r="369" spans="1:12" s="65" customFormat="1" ht="22.5">
      <c r="A369" s="21" t="s">
        <v>316</v>
      </c>
      <c r="B369" s="15" t="s">
        <v>292</v>
      </c>
      <c r="C369" s="41" t="s">
        <v>92</v>
      </c>
      <c r="D369" s="41" t="s">
        <v>124</v>
      </c>
      <c r="E369" s="15" t="s">
        <v>317</v>
      </c>
      <c r="F369" s="41" t="s">
        <v>298</v>
      </c>
      <c r="G369" s="22">
        <f>'[1]КОСГУ_2013'!H604</f>
        <v>50</v>
      </c>
      <c r="H369" s="22">
        <f>'[1]КОСГУ_2013'!I604</f>
        <v>0</v>
      </c>
      <c r="I369" s="22">
        <v>33.8</v>
      </c>
      <c r="J369" s="22">
        <v>2.5</v>
      </c>
      <c r="K369" s="6"/>
      <c r="L369" s="6"/>
    </row>
    <row r="370" spans="1:10" ht="22.5">
      <c r="A370" s="67" t="s">
        <v>42</v>
      </c>
      <c r="B370" s="15" t="s">
        <v>292</v>
      </c>
      <c r="C370" s="15" t="s">
        <v>92</v>
      </c>
      <c r="D370" s="15" t="s">
        <v>124</v>
      </c>
      <c r="E370" s="15" t="s">
        <v>318</v>
      </c>
      <c r="F370" s="15" t="s">
        <v>298</v>
      </c>
      <c r="G370" s="22">
        <f>'[1]КОСГУ_2013'!H606</f>
        <v>1252.3</v>
      </c>
      <c r="H370" s="22">
        <f>'[1]КОСГУ_2013'!I606</f>
        <v>2000</v>
      </c>
      <c r="I370" s="22">
        <v>3252.3</v>
      </c>
      <c r="J370" s="22">
        <v>264.9</v>
      </c>
    </row>
    <row r="371" spans="1:10" ht="22.5">
      <c r="A371" s="68" t="s">
        <v>319</v>
      </c>
      <c r="B371" s="15" t="s">
        <v>292</v>
      </c>
      <c r="C371" s="15" t="s">
        <v>92</v>
      </c>
      <c r="D371" s="15" t="s">
        <v>124</v>
      </c>
      <c r="E371" s="15" t="s">
        <v>320</v>
      </c>
      <c r="F371" s="15" t="s">
        <v>298</v>
      </c>
      <c r="G371" s="22">
        <f>'[1]КОСГУ_2013'!H610</f>
        <v>500</v>
      </c>
      <c r="H371" s="22">
        <f>'[1]КОСГУ_2013'!I610</f>
        <v>2000</v>
      </c>
      <c r="I371" s="22">
        <v>2500</v>
      </c>
      <c r="J371" s="22">
        <v>284.9</v>
      </c>
    </row>
    <row r="372" spans="1:10" ht="22.5">
      <c r="A372" s="21" t="s">
        <v>43</v>
      </c>
      <c r="B372" s="15" t="s">
        <v>292</v>
      </c>
      <c r="C372" s="15" t="s">
        <v>92</v>
      </c>
      <c r="D372" s="15" t="s">
        <v>124</v>
      </c>
      <c r="E372" s="15" t="s">
        <v>321</v>
      </c>
      <c r="F372" s="15" t="s">
        <v>298</v>
      </c>
      <c r="G372" s="22">
        <f>'[1]КОСГУ_2013'!H614</f>
        <v>537</v>
      </c>
      <c r="H372" s="22">
        <f>'[1]КОСГУ_2013'!I614</f>
        <v>0</v>
      </c>
      <c r="I372" s="22">
        <v>492</v>
      </c>
      <c r="J372" s="22">
        <v>97.7</v>
      </c>
    </row>
    <row r="373" spans="1:10" ht="22.5">
      <c r="A373" s="21" t="s">
        <v>322</v>
      </c>
      <c r="B373" s="15" t="s">
        <v>292</v>
      </c>
      <c r="C373" s="15" t="s">
        <v>92</v>
      </c>
      <c r="D373" s="15" t="s">
        <v>124</v>
      </c>
      <c r="E373" s="15" t="s">
        <v>323</v>
      </c>
      <c r="F373" s="15" t="s">
        <v>298</v>
      </c>
      <c r="G373" s="22">
        <f>'[1]КОСГУ_2013'!H616</f>
        <v>500</v>
      </c>
      <c r="H373" s="22">
        <f>'[1]КОСГУ_2013'!I616</f>
        <v>4000</v>
      </c>
      <c r="I373" s="22">
        <v>3380.1</v>
      </c>
      <c r="J373" s="22">
        <v>501.7</v>
      </c>
    </row>
    <row r="374" spans="1:10" ht="22.5">
      <c r="A374" s="21" t="s">
        <v>324</v>
      </c>
      <c r="B374" s="15" t="s">
        <v>292</v>
      </c>
      <c r="C374" s="15" t="s">
        <v>92</v>
      </c>
      <c r="D374" s="15" t="s">
        <v>124</v>
      </c>
      <c r="E374" s="15" t="s">
        <v>325</v>
      </c>
      <c r="F374" s="15" t="s">
        <v>298</v>
      </c>
      <c r="G374" s="22">
        <f>'[1]КОСГУ_2013'!H618</f>
        <v>420</v>
      </c>
      <c r="H374" s="22">
        <f>'[1]КОСГУ_2013'!I618</f>
        <v>300</v>
      </c>
      <c r="I374" s="22">
        <v>1787.3</v>
      </c>
      <c r="J374" s="22">
        <v>403</v>
      </c>
    </row>
    <row r="375" spans="1:10" ht="22.5">
      <c r="A375" s="21" t="s">
        <v>118</v>
      </c>
      <c r="B375" s="15" t="s">
        <v>292</v>
      </c>
      <c r="C375" s="41" t="s">
        <v>92</v>
      </c>
      <c r="D375" s="41" t="s">
        <v>124</v>
      </c>
      <c r="E375" s="15" t="s">
        <v>119</v>
      </c>
      <c r="F375" s="41" t="s">
        <v>298</v>
      </c>
      <c r="G375" s="22">
        <f>'[1]КОСГУ_2013'!H623</f>
        <v>1895.7</v>
      </c>
      <c r="H375" s="22">
        <f>'[1]КОСГУ_2013'!I623</f>
        <v>0</v>
      </c>
      <c r="I375" s="22">
        <v>1760.7</v>
      </c>
      <c r="J375" s="22">
        <v>0</v>
      </c>
    </row>
    <row r="376" spans="1:10" ht="12.75">
      <c r="A376" s="21" t="s">
        <v>326</v>
      </c>
      <c r="B376" s="15" t="s">
        <v>292</v>
      </c>
      <c r="C376" s="15" t="s">
        <v>92</v>
      </c>
      <c r="D376" s="15" t="s">
        <v>124</v>
      </c>
      <c r="E376" s="15" t="s">
        <v>232</v>
      </c>
      <c r="F376" s="15" t="s">
        <v>327</v>
      </c>
      <c r="G376" s="22">
        <f>G377</f>
        <v>0</v>
      </c>
      <c r="H376" s="22">
        <f>H377</f>
        <v>15</v>
      </c>
      <c r="I376" s="22">
        <f>I377+I378+I379</f>
        <v>101.3</v>
      </c>
      <c r="J376" s="22">
        <f>J377+J378+J379</f>
        <v>26.5</v>
      </c>
    </row>
    <row r="377" spans="1:10" ht="12.75">
      <c r="A377" s="21" t="s">
        <v>40</v>
      </c>
      <c r="B377" s="15" t="s">
        <v>292</v>
      </c>
      <c r="C377" s="15" t="s">
        <v>92</v>
      </c>
      <c r="D377" s="15" t="s">
        <v>124</v>
      </c>
      <c r="E377" s="15" t="s">
        <v>314</v>
      </c>
      <c r="F377" s="15" t="s">
        <v>327</v>
      </c>
      <c r="G377" s="22">
        <f>'[1]КОСГУ_2013'!H626</f>
        <v>0</v>
      </c>
      <c r="H377" s="22">
        <f>'[1]КОСГУ_2013'!I626</f>
        <v>15</v>
      </c>
      <c r="I377" s="22">
        <v>17.5</v>
      </c>
      <c r="J377" s="22">
        <v>17.5</v>
      </c>
    </row>
    <row r="378" spans="1:10" ht="22.5">
      <c r="A378" s="21" t="s">
        <v>43</v>
      </c>
      <c r="B378" s="15" t="s">
        <v>292</v>
      </c>
      <c r="C378" s="15" t="s">
        <v>92</v>
      </c>
      <c r="D378" s="15" t="s">
        <v>124</v>
      </c>
      <c r="E378" s="15" t="s">
        <v>321</v>
      </c>
      <c r="F378" s="15" t="s">
        <v>327</v>
      </c>
      <c r="G378" s="22"/>
      <c r="H378" s="22"/>
      <c r="I378" s="22">
        <v>45</v>
      </c>
      <c r="J378" s="22">
        <v>9</v>
      </c>
    </row>
    <row r="379" spans="1:10" ht="22.5">
      <c r="A379" s="21" t="s">
        <v>324</v>
      </c>
      <c r="B379" s="15" t="s">
        <v>292</v>
      </c>
      <c r="C379" s="15" t="s">
        <v>92</v>
      </c>
      <c r="D379" s="15" t="s">
        <v>124</v>
      </c>
      <c r="E379" s="15" t="s">
        <v>325</v>
      </c>
      <c r="F379" s="15" t="s">
        <v>327</v>
      </c>
      <c r="G379" s="22"/>
      <c r="H379" s="22"/>
      <c r="I379" s="22">
        <v>38.8</v>
      </c>
      <c r="J379" s="22">
        <v>0</v>
      </c>
    </row>
    <row r="380" spans="1:12" s="17" customFormat="1" ht="12.75">
      <c r="A380" s="13" t="s">
        <v>157</v>
      </c>
      <c r="B380" s="15" t="s">
        <v>292</v>
      </c>
      <c r="C380" s="15" t="s">
        <v>158</v>
      </c>
      <c r="D380" s="15"/>
      <c r="E380" s="15"/>
      <c r="F380" s="15"/>
      <c r="G380" s="16" t="e">
        <f>#REF!+G381</f>
        <v>#REF!</v>
      </c>
      <c r="H380" s="16" t="e">
        <f>#REF!+H381</f>
        <v>#REF!</v>
      </c>
      <c r="I380" s="16">
        <f>I381</f>
        <v>26526</v>
      </c>
      <c r="J380" s="16">
        <f>J381</f>
        <v>14088.5</v>
      </c>
      <c r="L380" s="97">
        <v>6959929.28</v>
      </c>
    </row>
    <row r="381" spans="1:10" ht="12.75">
      <c r="A381" s="18" t="s">
        <v>236</v>
      </c>
      <c r="B381" s="15" t="s">
        <v>292</v>
      </c>
      <c r="C381" s="15" t="s">
        <v>158</v>
      </c>
      <c r="D381" s="15" t="s">
        <v>82</v>
      </c>
      <c r="E381" s="15"/>
      <c r="F381" s="15"/>
      <c r="G381" s="16">
        <f>G382+G385+G388</f>
        <v>26770</v>
      </c>
      <c r="H381" s="16">
        <f>H382+H385+H388</f>
        <v>0</v>
      </c>
      <c r="I381" s="16">
        <f>I382+I385+I388</f>
        <v>26526</v>
      </c>
      <c r="J381" s="16">
        <f>J382+J385+J388</f>
        <v>14088.5</v>
      </c>
    </row>
    <row r="382" spans="1:10" ht="12.75">
      <c r="A382" s="19" t="s">
        <v>164</v>
      </c>
      <c r="B382" s="15" t="s">
        <v>292</v>
      </c>
      <c r="C382" s="15" t="s">
        <v>158</v>
      </c>
      <c r="D382" s="15" t="s">
        <v>82</v>
      </c>
      <c r="E382" s="15" t="s">
        <v>165</v>
      </c>
      <c r="F382" s="15"/>
      <c r="G382" s="16">
        <f aca="true" t="shared" si="44" ref="G382:J383">G383</f>
        <v>200</v>
      </c>
      <c r="H382" s="16">
        <f t="shared" si="44"/>
        <v>0</v>
      </c>
      <c r="I382" s="16">
        <f t="shared" si="44"/>
        <v>200</v>
      </c>
      <c r="J382" s="16">
        <f t="shared" si="44"/>
        <v>62.4</v>
      </c>
    </row>
    <row r="383" spans="1:10" ht="12.75">
      <c r="A383" s="21" t="s">
        <v>287</v>
      </c>
      <c r="B383" s="15" t="s">
        <v>292</v>
      </c>
      <c r="C383" s="15" t="s">
        <v>158</v>
      </c>
      <c r="D383" s="15" t="s">
        <v>82</v>
      </c>
      <c r="E383" s="15" t="s">
        <v>288</v>
      </c>
      <c r="F383" s="15"/>
      <c r="G383" s="16">
        <f t="shared" si="44"/>
        <v>200</v>
      </c>
      <c r="H383" s="16">
        <f t="shared" si="44"/>
        <v>0</v>
      </c>
      <c r="I383" s="16">
        <f t="shared" si="44"/>
        <v>200</v>
      </c>
      <c r="J383" s="16">
        <f t="shared" si="44"/>
        <v>62.4</v>
      </c>
    </row>
    <row r="384" spans="1:10" s="30" customFormat="1" ht="45">
      <c r="A384" s="26" t="s">
        <v>44</v>
      </c>
      <c r="B384" s="28" t="s">
        <v>292</v>
      </c>
      <c r="C384" s="28" t="s">
        <v>158</v>
      </c>
      <c r="D384" s="28" t="s">
        <v>82</v>
      </c>
      <c r="E384" s="28" t="s">
        <v>328</v>
      </c>
      <c r="F384" s="28" t="s">
        <v>329</v>
      </c>
      <c r="G384" s="45">
        <f>'[1]КОСГУ_2013'!H640</f>
        <v>200</v>
      </c>
      <c r="H384" s="45">
        <f>'[1]КОСГУ_2013'!I640</f>
        <v>0</v>
      </c>
      <c r="I384" s="45">
        <v>200</v>
      </c>
      <c r="J384" s="45">
        <v>62.4</v>
      </c>
    </row>
    <row r="385" spans="1:10" ht="22.5">
      <c r="A385" s="21" t="s">
        <v>330</v>
      </c>
      <c r="B385" s="15" t="s">
        <v>292</v>
      </c>
      <c r="C385" s="15" t="s">
        <v>158</v>
      </c>
      <c r="D385" s="15" t="s">
        <v>82</v>
      </c>
      <c r="E385" s="14">
        <v>5201300</v>
      </c>
      <c r="F385" s="15"/>
      <c r="G385" s="16">
        <f>G387+G386</f>
        <v>15574</v>
      </c>
      <c r="H385" s="16">
        <f>H387+H386</f>
        <v>0</v>
      </c>
      <c r="I385" s="16">
        <f>I387+I386</f>
        <v>15330</v>
      </c>
      <c r="J385" s="16">
        <f>J387+J386</f>
        <v>7348</v>
      </c>
    </row>
    <row r="386" spans="1:10" s="36" customFormat="1" ht="12.75">
      <c r="A386" s="31" t="s">
        <v>234</v>
      </c>
      <c r="B386" s="34" t="s">
        <v>292</v>
      </c>
      <c r="C386" s="34" t="s">
        <v>158</v>
      </c>
      <c r="D386" s="34" t="s">
        <v>82</v>
      </c>
      <c r="E386" s="32">
        <v>5201300</v>
      </c>
      <c r="F386" s="34" t="s">
        <v>235</v>
      </c>
      <c r="G386" s="35">
        <f>'[1]КОСГУ_2013'!H643</f>
        <v>2000</v>
      </c>
      <c r="H386" s="35">
        <f>'[1]КОСГУ_2013'!I643</f>
        <v>11574</v>
      </c>
      <c r="I386" s="35">
        <v>13330</v>
      </c>
      <c r="J386" s="35">
        <v>6306.5</v>
      </c>
    </row>
    <row r="387" spans="1:10" s="36" customFormat="1" ht="12.75">
      <c r="A387" s="31" t="s">
        <v>68</v>
      </c>
      <c r="B387" s="34" t="s">
        <v>292</v>
      </c>
      <c r="C387" s="34" t="s">
        <v>158</v>
      </c>
      <c r="D387" s="34" t="s">
        <v>82</v>
      </c>
      <c r="E387" s="32">
        <v>5201300</v>
      </c>
      <c r="F387" s="34" t="s">
        <v>69</v>
      </c>
      <c r="G387" s="35">
        <f>'[1]КОСГУ_2013'!H646</f>
        <v>13574</v>
      </c>
      <c r="H387" s="35">
        <f>'[1]КОСГУ_2013'!I646</f>
        <v>-11574</v>
      </c>
      <c r="I387" s="35">
        <v>2000</v>
      </c>
      <c r="J387" s="35">
        <v>1041.5</v>
      </c>
    </row>
    <row r="388" spans="1:10" ht="12.75">
      <c r="A388" s="21" t="s">
        <v>238</v>
      </c>
      <c r="B388" s="15" t="s">
        <v>292</v>
      </c>
      <c r="C388" s="15" t="s">
        <v>158</v>
      </c>
      <c r="D388" s="15" t="s">
        <v>82</v>
      </c>
      <c r="E388" s="40">
        <v>5220000</v>
      </c>
      <c r="F388" s="15"/>
      <c r="G388" s="16">
        <f aca="true" t="shared" si="45" ref="G388:J391">G389</f>
        <v>10996</v>
      </c>
      <c r="H388" s="16">
        <f t="shared" si="45"/>
        <v>0</v>
      </c>
      <c r="I388" s="16">
        <f t="shared" si="45"/>
        <v>10996</v>
      </c>
      <c r="J388" s="16">
        <f t="shared" si="45"/>
        <v>6678.1</v>
      </c>
    </row>
    <row r="389" spans="1:10" ht="22.5">
      <c r="A389" s="21" t="s">
        <v>371</v>
      </c>
      <c r="B389" s="15" t="s">
        <v>292</v>
      </c>
      <c r="C389" s="15" t="s">
        <v>158</v>
      </c>
      <c r="D389" s="15" t="s">
        <v>82</v>
      </c>
      <c r="E389" s="40">
        <v>5220200</v>
      </c>
      <c r="F389" s="15"/>
      <c r="G389" s="16">
        <f t="shared" si="45"/>
        <v>10996</v>
      </c>
      <c r="H389" s="16">
        <f t="shared" si="45"/>
        <v>0</v>
      </c>
      <c r="I389" s="16">
        <f t="shared" si="45"/>
        <v>10996</v>
      </c>
      <c r="J389" s="16">
        <f t="shared" si="45"/>
        <v>6678.1</v>
      </c>
    </row>
    <row r="390" spans="1:10" ht="22.5">
      <c r="A390" s="21" t="s">
        <v>45</v>
      </c>
      <c r="B390" s="15" t="s">
        <v>292</v>
      </c>
      <c r="C390" s="15" t="s">
        <v>158</v>
      </c>
      <c r="D390" s="15" t="s">
        <v>82</v>
      </c>
      <c r="E390" s="40">
        <v>5220210</v>
      </c>
      <c r="F390" s="15"/>
      <c r="G390" s="16">
        <f t="shared" si="45"/>
        <v>10996</v>
      </c>
      <c r="H390" s="16">
        <f t="shared" si="45"/>
        <v>0</v>
      </c>
      <c r="I390" s="16">
        <f t="shared" si="45"/>
        <v>10996</v>
      </c>
      <c r="J390" s="16">
        <f t="shared" si="45"/>
        <v>6678.1</v>
      </c>
    </row>
    <row r="391" spans="1:10" ht="33.75">
      <c r="A391" s="21" t="s">
        <v>331</v>
      </c>
      <c r="B391" s="15" t="s">
        <v>292</v>
      </c>
      <c r="C391" s="15" t="s">
        <v>158</v>
      </c>
      <c r="D391" s="15" t="s">
        <v>82</v>
      </c>
      <c r="E391" s="40">
        <v>5220212</v>
      </c>
      <c r="F391" s="15"/>
      <c r="G391" s="16">
        <f t="shared" si="45"/>
        <v>10996</v>
      </c>
      <c r="H391" s="16">
        <f t="shared" si="45"/>
        <v>0</v>
      </c>
      <c r="I391" s="16">
        <f t="shared" si="45"/>
        <v>10996</v>
      </c>
      <c r="J391" s="16">
        <f>J392</f>
        <v>6678.1</v>
      </c>
    </row>
    <row r="392" spans="1:10" s="36" customFormat="1" ht="22.5">
      <c r="A392" s="31" t="s">
        <v>332</v>
      </c>
      <c r="B392" s="34" t="s">
        <v>292</v>
      </c>
      <c r="C392" s="34" t="s">
        <v>158</v>
      </c>
      <c r="D392" s="34" t="s">
        <v>82</v>
      </c>
      <c r="E392" s="32">
        <v>5220212</v>
      </c>
      <c r="F392" s="34" t="s">
        <v>333</v>
      </c>
      <c r="G392" s="35">
        <f>'[1]КОСГУ_2013'!H653</f>
        <v>10996</v>
      </c>
      <c r="H392" s="35">
        <f>'[1]КОСГУ_2013'!I653</f>
        <v>0</v>
      </c>
      <c r="I392" s="35">
        <v>10996</v>
      </c>
      <c r="J392" s="35">
        <v>6678.1</v>
      </c>
    </row>
    <row r="393" spans="1:10" ht="12.75">
      <c r="A393" s="46" t="s">
        <v>170</v>
      </c>
      <c r="B393" s="14">
        <v>906</v>
      </c>
      <c r="C393" s="15" t="s">
        <v>98</v>
      </c>
      <c r="D393" s="15"/>
      <c r="E393" s="15"/>
      <c r="F393" s="15"/>
      <c r="G393" s="16">
        <f aca="true" t="shared" si="46" ref="G393:J395">G394</f>
        <v>2750.5</v>
      </c>
      <c r="H393" s="16">
        <f t="shared" si="46"/>
        <v>0</v>
      </c>
      <c r="I393" s="16">
        <f t="shared" si="46"/>
        <v>2885.5</v>
      </c>
      <c r="J393" s="16">
        <f t="shared" si="46"/>
        <v>115.7</v>
      </c>
    </row>
    <row r="394" spans="1:10" ht="12.75">
      <c r="A394" s="46" t="s">
        <v>171</v>
      </c>
      <c r="B394" s="14">
        <v>906</v>
      </c>
      <c r="C394" s="41" t="s">
        <v>98</v>
      </c>
      <c r="D394" s="41" t="s">
        <v>61</v>
      </c>
      <c r="E394" s="41"/>
      <c r="F394" s="41"/>
      <c r="G394" s="47">
        <f t="shared" si="46"/>
        <v>2750.5</v>
      </c>
      <c r="H394" s="47">
        <f t="shared" si="46"/>
        <v>0</v>
      </c>
      <c r="I394" s="47">
        <f t="shared" si="46"/>
        <v>2885.5</v>
      </c>
      <c r="J394" s="47">
        <f t="shared" si="46"/>
        <v>115.7</v>
      </c>
    </row>
    <row r="395" spans="1:10" s="30" customFormat="1" ht="12.75">
      <c r="A395" s="48" t="s">
        <v>107</v>
      </c>
      <c r="B395" s="14">
        <v>906</v>
      </c>
      <c r="C395" s="41" t="s">
        <v>98</v>
      </c>
      <c r="D395" s="41" t="s">
        <v>61</v>
      </c>
      <c r="E395" s="49">
        <v>7950000</v>
      </c>
      <c r="F395" s="41"/>
      <c r="G395" s="47">
        <f t="shared" si="46"/>
        <v>2750.5</v>
      </c>
      <c r="H395" s="47">
        <f t="shared" si="46"/>
        <v>0</v>
      </c>
      <c r="I395" s="47">
        <f t="shared" si="46"/>
        <v>2885.5</v>
      </c>
      <c r="J395" s="47">
        <f t="shared" si="46"/>
        <v>115.7</v>
      </c>
    </row>
    <row r="396" spans="1:10" ht="12.75">
      <c r="A396" s="21" t="s">
        <v>297</v>
      </c>
      <c r="B396" s="14">
        <v>906</v>
      </c>
      <c r="C396" s="41" t="s">
        <v>98</v>
      </c>
      <c r="D396" s="41" t="s">
        <v>61</v>
      </c>
      <c r="E396" s="15">
        <v>7950000</v>
      </c>
      <c r="F396" s="41" t="s">
        <v>298</v>
      </c>
      <c r="G396" s="47">
        <f>SUM(G397:G397)</f>
        <v>2750.5</v>
      </c>
      <c r="H396" s="47">
        <f>SUM(H397:H397)</f>
        <v>0</v>
      </c>
      <c r="I396" s="47">
        <f>SUM(I397:I397)</f>
        <v>2885.5</v>
      </c>
      <c r="J396" s="47">
        <f>SUM(J397:J397)</f>
        <v>115.7</v>
      </c>
    </row>
    <row r="397" spans="1:10" ht="22.5">
      <c r="A397" s="21" t="s">
        <v>172</v>
      </c>
      <c r="B397" s="14">
        <v>906</v>
      </c>
      <c r="C397" s="15" t="s">
        <v>98</v>
      </c>
      <c r="D397" s="15" t="s">
        <v>61</v>
      </c>
      <c r="E397" s="15" t="s">
        <v>173</v>
      </c>
      <c r="F397" s="15" t="s">
        <v>298</v>
      </c>
      <c r="G397" s="22">
        <f>'[1]КОСГУ_2013'!H659</f>
        <v>2750.5</v>
      </c>
      <c r="H397" s="22">
        <f>'[1]КОСГУ_2013'!I659</f>
        <v>0</v>
      </c>
      <c r="I397" s="22">
        <v>2885.5</v>
      </c>
      <c r="J397" s="22">
        <v>115.7</v>
      </c>
    </row>
    <row r="398" spans="1:15" ht="12.75">
      <c r="A398" s="69" t="s">
        <v>334</v>
      </c>
      <c r="B398" s="53" t="s">
        <v>335</v>
      </c>
      <c r="C398" s="53"/>
      <c r="D398" s="53"/>
      <c r="E398" s="53"/>
      <c r="F398" s="53"/>
      <c r="G398" s="60">
        <f>SUM(G399,G423,G470)</f>
        <v>97295.7</v>
      </c>
      <c r="H398" s="60">
        <f>SUM(H399,H423,H470)</f>
        <v>1054.8</v>
      </c>
      <c r="I398" s="60">
        <f>SUM(I399,I423,I470)</f>
        <v>99144.20000000001</v>
      </c>
      <c r="J398" s="60">
        <f>SUM(J399,J423,J470)</f>
        <v>49835.200000000004</v>
      </c>
      <c r="K398" s="6">
        <v>98350.5</v>
      </c>
      <c r="L398" s="6">
        <v>26370.7</v>
      </c>
      <c r="M398" s="6">
        <v>99144.2</v>
      </c>
      <c r="N398" s="6">
        <v>49835.2</v>
      </c>
      <c r="O398" s="99">
        <v>49835167.84</v>
      </c>
    </row>
    <row r="399" spans="1:10" s="17" customFormat="1" ht="12.75">
      <c r="A399" s="13" t="s">
        <v>148</v>
      </c>
      <c r="B399" s="15" t="s">
        <v>335</v>
      </c>
      <c r="C399" s="15" t="s">
        <v>92</v>
      </c>
      <c r="D399" s="15"/>
      <c r="E399" s="15"/>
      <c r="F399" s="15"/>
      <c r="G399" s="16">
        <f>SUM(G400,G414)</f>
        <v>41305.6</v>
      </c>
      <c r="H399" s="16">
        <f>SUM(H400,H414)</f>
        <v>373</v>
      </c>
      <c r="I399" s="16">
        <f>SUM(I400,I406,I414)</f>
        <v>41861.00000000001</v>
      </c>
      <c r="J399" s="16">
        <f>SUM(J400,J406,J414)</f>
        <v>23106.600000000002</v>
      </c>
    </row>
    <row r="400" spans="1:10" ht="12.75">
      <c r="A400" s="18" t="s">
        <v>299</v>
      </c>
      <c r="B400" s="15" t="s">
        <v>335</v>
      </c>
      <c r="C400" s="15" t="s">
        <v>92</v>
      </c>
      <c r="D400" s="15" t="s">
        <v>78</v>
      </c>
      <c r="E400" s="15"/>
      <c r="F400" s="15"/>
      <c r="G400" s="16">
        <f>SUM(G401)</f>
        <v>40860.6</v>
      </c>
      <c r="H400" s="16">
        <f>SUM(H401)</f>
        <v>0</v>
      </c>
      <c r="I400" s="16">
        <f>SUM(I401)</f>
        <v>41028.100000000006</v>
      </c>
      <c r="J400" s="16">
        <f>SUM(J401)</f>
        <v>22734.300000000003</v>
      </c>
    </row>
    <row r="401" spans="1:10" ht="12.75">
      <c r="A401" s="19" t="s">
        <v>301</v>
      </c>
      <c r="B401" s="15" t="s">
        <v>335</v>
      </c>
      <c r="C401" s="15" t="s">
        <v>92</v>
      </c>
      <c r="D401" s="15" t="s">
        <v>78</v>
      </c>
      <c r="E401" s="14">
        <v>4230000</v>
      </c>
      <c r="F401" s="15"/>
      <c r="G401" s="16">
        <f>G402+G404</f>
        <v>40860.6</v>
      </c>
      <c r="H401" s="16">
        <f>H402+H404</f>
        <v>0</v>
      </c>
      <c r="I401" s="16">
        <f>I402+I404</f>
        <v>41028.100000000006</v>
      </c>
      <c r="J401" s="16">
        <f>J402+J404</f>
        <v>22734.300000000003</v>
      </c>
    </row>
    <row r="402" spans="1:10" ht="12.75">
      <c r="A402" s="20" t="s">
        <v>336</v>
      </c>
      <c r="B402" s="15" t="s">
        <v>335</v>
      </c>
      <c r="C402" s="15" t="s">
        <v>92</v>
      </c>
      <c r="D402" s="15" t="s">
        <v>78</v>
      </c>
      <c r="E402" s="14">
        <v>4239902</v>
      </c>
      <c r="F402" s="15"/>
      <c r="G402" s="16">
        <f>G403</f>
        <v>25033.9</v>
      </c>
      <c r="H402" s="16">
        <f>H403</f>
        <v>0</v>
      </c>
      <c r="I402" s="16">
        <f>I403</f>
        <v>25201.4</v>
      </c>
      <c r="J402" s="16">
        <f>J403</f>
        <v>13551.7</v>
      </c>
    </row>
    <row r="403" spans="1:14" ht="22.5">
      <c r="A403" s="21" t="s">
        <v>33</v>
      </c>
      <c r="B403" s="15" t="s">
        <v>335</v>
      </c>
      <c r="C403" s="15" t="s">
        <v>92</v>
      </c>
      <c r="D403" s="15" t="s">
        <v>78</v>
      </c>
      <c r="E403" s="14">
        <v>4239902</v>
      </c>
      <c r="F403" s="15" t="s">
        <v>296</v>
      </c>
      <c r="G403" s="22">
        <f>'[1]КОСГУ_2013'!H666</f>
        <v>25033.9</v>
      </c>
      <c r="H403" s="22">
        <f>'[1]КОСГУ_2013'!I666</f>
        <v>0</v>
      </c>
      <c r="I403" s="22">
        <v>25201.4</v>
      </c>
      <c r="J403" s="22">
        <v>13551.7</v>
      </c>
      <c r="N403" s="94">
        <v>13551658.42</v>
      </c>
    </row>
    <row r="404" spans="1:10" s="42" customFormat="1" ht="33.75">
      <c r="A404" s="21" t="s">
        <v>34</v>
      </c>
      <c r="B404" s="15" t="s">
        <v>335</v>
      </c>
      <c r="C404" s="15" t="s">
        <v>92</v>
      </c>
      <c r="D404" s="15" t="s">
        <v>78</v>
      </c>
      <c r="E404" s="14">
        <v>4239903</v>
      </c>
      <c r="F404" s="15"/>
      <c r="G404" s="22">
        <f>G405</f>
        <v>15826.699999999999</v>
      </c>
      <c r="H404" s="22">
        <f>H405</f>
        <v>0</v>
      </c>
      <c r="I404" s="22">
        <f>I405</f>
        <v>15826.7</v>
      </c>
      <c r="J404" s="22">
        <f>J405</f>
        <v>9182.6</v>
      </c>
    </row>
    <row r="405" spans="1:10" s="42" customFormat="1" ht="22.5">
      <c r="A405" s="21" t="s">
        <v>33</v>
      </c>
      <c r="B405" s="15" t="s">
        <v>335</v>
      </c>
      <c r="C405" s="15" t="s">
        <v>92</v>
      </c>
      <c r="D405" s="15" t="s">
        <v>78</v>
      </c>
      <c r="E405" s="14">
        <v>4239903</v>
      </c>
      <c r="F405" s="15" t="s">
        <v>296</v>
      </c>
      <c r="G405" s="22">
        <f>'[1]КОСГУ_2013'!H678</f>
        <v>15826.699999999999</v>
      </c>
      <c r="H405" s="22">
        <f>'[1]КОСГУ_2013'!I678</f>
        <v>0</v>
      </c>
      <c r="I405" s="22">
        <v>15826.7</v>
      </c>
      <c r="J405" s="22">
        <v>9182.6</v>
      </c>
    </row>
    <row r="406" spans="1:10" s="42" customFormat="1" ht="25.5">
      <c r="A406" s="18" t="s">
        <v>200</v>
      </c>
      <c r="B406" s="14">
        <v>907</v>
      </c>
      <c r="C406" s="15" t="s">
        <v>92</v>
      </c>
      <c r="D406" s="15" t="s">
        <v>145</v>
      </c>
      <c r="E406" s="15"/>
      <c r="F406" s="15"/>
      <c r="G406" s="22"/>
      <c r="H406" s="22"/>
      <c r="I406" s="22">
        <f>I407+I411</f>
        <v>34</v>
      </c>
      <c r="J406" s="22">
        <f>J407+J411</f>
        <v>0</v>
      </c>
    </row>
    <row r="407" spans="1:10" s="42" customFormat="1" ht="12.75">
      <c r="A407" s="20" t="s">
        <v>84</v>
      </c>
      <c r="B407" s="14">
        <v>907</v>
      </c>
      <c r="C407" s="15" t="s">
        <v>92</v>
      </c>
      <c r="D407" s="15" t="s">
        <v>145</v>
      </c>
      <c r="E407" s="15" t="s">
        <v>85</v>
      </c>
      <c r="F407" s="15"/>
      <c r="G407" s="22"/>
      <c r="H407" s="22"/>
      <c r="I407" s="22">
        <f aca="true" t="shared" si="47" ref="I407:J409">I408</f>
        <v>32</v>
      </c>
      <c r="J407" s="22">
        <f t="shared" si="47"/>
        <v>0</v>
      </c>
    </row>
    <row r="408" spans="1:10" s="42" customFormat="1" ht="33.75">
      <c r="A408" s="21" t="s">
        <v>201</v>
      </c>
      <c r="B408" s="14">
        <v>907</v>
      </c>
      <c r="C408" s="15" t="s">
        <v>92</v>
      </c>
      <c r="D408" s="15" t="s">
        <v>145</v>
      </c>
      <c r="E408" s="15" t="s">
        <v>202</v>
      </c>
      <c r="F408" s="15"/>
      <c r="G408" s="22"/>
      <c r="H408" s="22"/>
      <c r="I408" s="22">
        <f t="shared" si="47"/>
        <v>32</v>
      </c>
      <c r="J408" s="22">
        <f t="shared" si="47"/>
        <v>0</v>
      </c>
    </row>
    <row r="409" spans="1:10" s="42" customFormat="1" ht="22.5">
      <c r="A409" s="21" t="s">
        <v>203</v>
      </c>
      <c r="B409" s="14">
        <v>907</v>
      </c>
      <c r="C409" s="15" t="s">
        <v>92</v>
      </c>
      <c r="D409" s="15" t="s">
        <v>145</v>
      </c>
      <c r="E409" s="15" t="s">
        <v>204</v>
      </c>
      <c r="F409" s="15"/>
      <c r="G409" s="22"/>
      <c r="H409" s="22"/>
      <c r="I409" s="22">
        <f t="shared" si="47"/>
        <v>32</v>
      </c>
      <c r="J409" s="22">
        <f t="shared" si="47"/>
        <v>0</v>
      </c>
    </row>
    <row r="410" spans="1:10" s="42" customFormat="1" ht="12.75">
      <c r="A410" s="31" t="s">
        <v>230</v>
      </c>
      <c r="B410" s="32">
        <v>907</v>
      </c>
      <c r="C410" s="34" t="s">
        <v>92</v>
      </c>
      <c r="D410" s="34" t="s">
        <v>145</v>
      </c>
      <c r="E410" s="34" t="s">
        <v>204</v>
      </c>
      <c r="F410" s="34" t="s">
        <v>231</v>
      </c>
      <c r="G410" s="22"/>
      <c r="H410" s="22"/>
      <c r="I410" s="22">
        <v>32</v>
      </c>
      <c r="J410" s="22">
        <v>0</v>
      </c>
    </row>
    <row r="411" spans="1:10" s="42" customFormat="1" ht="12.75">
      <c r="A411" s="19" t="s">
        <v>107</v>
      </c>
      <c r="B411" s="14">
        <v>907</v>
      </c>
      <c r="C411" s="15" t="s">
        <v>92</v>
      </c>
      <c r="D411" s="15" t="s">
        <v>145</v>
      </c>
      <c r="E411" s="15" t="s">
        <v>232</v>
      </c>
      <c r="F411" s="15"/>
      <c r="G411" s="22"/>
      <c r="H411" s="22"/>
      <c r="I411" s="22">
        <f>I412</f>
        <v>2</v>
      </c>
      <c r="J411" s="22">
        <f>J412</f>
        <v>0</v>
      </c>
    </row>
    <row r="412" spans="1:10" s="42" customFormat="1" ht="22.5">
      <c r="A412" s="21" t="s">
        <v>205</v>
      </c>
      <c r="B412" s="14">
        <v>907</v>
      </c>
      <c r="C412" s="15" t="s">
        <v>92</v>
      </c>
      <c r="D412" s="15" t="s">
        <v>145</v>
      </c>
      <c r="E412" s="15" t="s">
        <v>206</v>
      </c>
      <c r="F412" s="15"/>
      <c r="G412" s="22"/>
      <c r="H412" s="22"/>
      <c r="I412" s="22">
        <f>I413</f>
        <v>2</v>
      </c>
      <c r="J412" s="22">
        <f>J413</f>
        <v>0</v>
      </c>
    </row>
    <row r="413" spans="1:10" s="42" customFormat="1" ht="12.75">
      <c r="A413" s="21" t="s">
        <v>230</v>
      </c>
      <c r="B413" s="14">
        <v>907</v>
      </c>
      <c r="C413" s="15" t="s">
        <v>92</v>
      </c>
      <c r="D413" s="15" t="s">
        <v>145</v>
      </c>
      <c r="E413" s="15" t="s">
        <v>206</v>
      </c>
      <c r="F413" s="15" t="s">
        <v>231</v>
      </c>
      <c r="G413" s="22"/>
      <c r="H413" s="22"/>
      <c r="I413" s="22">
        <v>2</v>
      </c>
      <c r="J413" s="22">
        <v>0</v>
      </c>
    </row>
    <row r="414" spans="1:10" ht="12.75">
      <c r="A414" s="18" t="s">
        <v>308</v>
      </c>
      <c r="B414" s="15" t="s">
        <v>335</v>
      </c>
      <c r="C414" s="15" t="s">
        <v>92</v>
      </c>
      <c r="D414" s="15" t="s">
        <v>124</v>
      </c>
      <c r="E414" s="15"/>
      <c r="F414" s="15"/>
      <c r="G414" s="16">
        <f aca="true" t="shared" si="48" ref="G414:J415">G415</f>
        <v>445</v>
      </c>
      <c r="H414" s="16">
        <f t="shared" si="48"/>
        <v>373</v>
      </c>
      <c r="I414" s="16">
        <f t="shared" si="48"/>
        <v>798.9000000000001</v>
      </c>
      <c r="J414" s="16">
        <f t="shared" si="48"/>
        <v>372.29999999999995</v>
      </c>
    </row>
    <row r="415" spans="1:10" ht="12.75">
      <c r="A415" s="19" t="s">
        <v>107</v>
      </c>
      <c r="B415" s="15" t="s">
        <v>335</v>
      </c>
      <c r="C415" s="15" t="s">
        <v>92</v>
      </c>
      <c r="D415" s="15" t="s">
        <v>124</v>
      </c>
      <c r="E415" s="40">
        <v>7950000</v>
      </c>
      <c r="F415" s="15"/>
      <c r="G415" s="16">
        <f t="shared" si="48"/>
        <v>445</v>
      </c>
      <c r="H415" s="16">
        <f t="shared" si="48"/>
        <v>373</v>
      </c>
      <c r="I415" s="16">
        <f t="shared" si="48"/>
        <v>798.9000000000001</v>
      </c>
      <c r="J415" s="16">
        <f t="shared" si="48"/>
        <v>372.29999999999995</v>
      </c>
    </row>
    <row r="416" spans="1:10" ht="12.75">
      <c r="A416" s="21" t="s">
        <v>297</v>
      </c>
      <c r="B416" s="15" t="s">
        <v>335</v>
      </c>
      <c r="C416" s="15" t="s">
        <v>92</v>
      </c>
      <c r="D416" s="15" t="s">
        <v>124</v>
      </c>
      <c r="E416" s="40">
        <v>7950000</v>
      </c>
      <c r="F416" s="15" t="s">
        <v>298</v>
      </c>
      <c r="G416" s="16">
        <f>G418+G419+G420+G421+G422</f>
        <v>445</v>
      </c>
      <c r="H416" s="16">
        <f>H418+H419+H420+H421+H422</f>
        <v>373</v>
      </c>
      <c r="I416" s="16">
        <f>I417+I418+I419+I420+I421+I422</f>
        <v>798.9000000000001</v>
      </c>
      <c r="J416" s="16">
        <f>J417+J418+J419+J420+J421+J422</f>
        <v>372.29999999999995</v>
      </c>
    </row>
    <row r="417" spans="1:10" ht="12.75">
      <c r="A417" s="21" t="s">
        <v>40</v>
      </c>
      <c r="B417" s="15" t="s">
        <v>335</v>
      </c>
      <c r="C417" s="15" t="s">
        <v>92</v>
      </c>
      <c r="D417" s="15" t="s">
        <v>124</v>
      </c>
      <c r="E417" s="15" t="s">
        <v>314</v>
      </c>
      <c r="F417" s="15" t="s">
        <v>298</v>
      </c>
      <c r="G417" s="16"/>
      <c r="H417" s="16"/>
      <c r="I417" s="16">
        <v>13.4</v>
      </c>
      <c r="J417" s="16">
        <v>0</v>
      </c>
    </row>
    <row r="418" spans="1:10" ht="22.5">
      <c r="A418" s="21" t="s">
        <v>316</v>
      </c>
      <c r="B418" s="15" t="s">
        <v>335</v>
      </c>
      <c r="C418" s="41" t="s">
        <v>92</v>
      </c>
      <c r="D418" s="41" t="s">
        <v>124</v>
      </c>
      <c r="E418" s="15" t="s">
        <v>317</v>
      </c>
      <c r="F418" s="15" t="s">
        <v>298</v>
      </c>
      <c r="G418" s="22">
        <f>'[1]КОСГУ_2013'!H692</f>
        <v>20</v>
      </c>
      <c r="H418" s="22">
        <f>'[1]КОСГУ_2013'!I692</f>
        <v>0</v>
      </c>
      <c r="I418" s="22">
        <v>20</v>
      </c>
      <c r="J418" s="22">
        <f>'[1]КОСГУ_2013'!K692</f>
        <v>0</v>
      </c>
    </row>
    <row r="419" spans="1:10" ht="22.5">
      <c r="A419" s="21" t="s">
        <v>43</v>
      </c>
      <c r="B419" s="15" t="s">
        <v>335</v>
      </c>
      <c r="C419" s="15" t="s">
        <v>92</v>
      </c>
      <c r="D419" s="15" t="s">
        <v>124</v>
      </c>
      <c r="E419" s="15" t="s">
        <v>321</v>
      </c>
      <c r="F419" s="15" t="s">
        <v>298</v>
      </c>
      <c r="G419" s="22">
        <f>'[1]КОСГУ_2013'!H694</f>
        <v>75</v>
      </c>
      <c r="H419" s="22">
        <f>'[1]КОСГУ_2013'!I694</f>
        <v>52.8</v>
      </c>
      <c r="I419" s="22">
        <v>95.3</v>
      </c>
      <c r="J419" s="22">
        <v>52.3</v>
      </c>
    </row>
    <row r="420" spans="1:10" ht="33.75">
      <c r="A420" s="21" t="s">
        <v>46</v>
      </c>
      <c r="B420" s="15" t="s">
        <v>335</v>
      </c>
      <c r="C420" s="15" t="s">
        <v>92</v>
      </c>
      <c r="D420" s="15" t="s">
        <v>124</v>
      </c>
      <c r="E420" s="15" t="s">
        <v>337</v>
      </c>
      <c r="F420" s="15" t="s">
        <v>298</v>
      </c>
      <c r="G420" s="22">
        <f>'[1]КОСГУ_2013'!H696</f>
        <v>150</v>
      </c>
      <c r="H420" s="22">
        <f>'[1]КОСГУ_2013'!I696</f>
        <v>0</v>
      </c>
      <c r="I420" s="22">
        <v>150</v>
      </c>
      <c r="J420" s="22">
        <f>'[1]КОСГУ_2013'!K696</f>
        <v>0</v>
      </c>
    </row>
    <row r="421" spans="1:12" ht="33.75">
      <c r="A421" s="21" t="s">
        <v>48</v>
      </c>
      <c r="B421" s="15" t="s">
        <v>335</v>
      </c>
      <c r="C421" s="15" t="s">
        <v>92</v>
      </c>
      <c r="D421" s="15" t="s">
        <v>124</v>
      </c>
      <c r="E421" s="15" t="s">
        <v>338</v>
      </c>
      <c r="F421" s="15" t="s">
        <v>298</v>
      </c>
      <c r="G421" s="22">
        <f>'[1]КОСГУ_2013'!H698</f>
        <v>200</v>
      </c>
      <c r="H421" s="22">
        <f>'[1]КОСГУ_2013'!I698</f>
        <v>50</v>
      </c>
      <c r="I421" s="22">
        <v>250</v>
      </c>
      <c r="J421" s="22">
        <v>49.8</v>
      </c>
      <c r="L421" s="6">
        <v>49754.6</v>
      </c>
    </row>
    <row r="422" spans="1:10" ht="33.75">
      <c r="A422" s="21" t="s">
        <v>49</v>
      </c>
      <c r="B422" s="15" t="s">
        <v>335</v>
      </c>
      <c r="C422" s="15" t="s">
        <v>92</v>
      </c>
      <c r="D422" s="15" t="s">
        <v>124</v>
      </c>
      <c r="E422" s="15" t="s">
        <v>339</v>
      </c>
      <c r="F422" s="15" t="s">
        <v>298</v>
      </c>
      <c r="G422" s="22">
        <f>'[1]КОСГУ_2013'!H700</f>
        <v>0</v>
      </c>
      <c r="H422" s="22">
        <f>'[1]КОСГУ_2013'!I700</f>
        <v>270.2</v>
      </c>
      <c r="I422" s="22">
        <v>270.2</v>
      </c>
      <c r="J422" s="22">
        <v>270.2</v>
      </c>
    </row>
    <row r="423" spans="1:10" s="17" customFormat="1" ht="12.75">
      <c r="A423" s="13" t="s">
        <v>153</v>
      </c>
      <c r="B423" s="15" t="s">
        <v>335</v>
      </c>
      <c r="C423" s="15" t="s">
        <v>154</v>
      </c>
      <c r="D423" s="15"/>
      <c r="E423" s="15"/>
      <c r="F423" s="15"/>
      <c r="G423" s="16">
        <f>SUM(G424,G451)</f>
        <v>50002.4</v>
      </c>
      <c r="H423" s="16">
        <f>SUM(H424,H451)</f>
        <v>681.8</v>
      </c>
      <c r="I423" s="16">
        <f>SUM(I424,I451)</f>
        <v>50850.1</v>
      </c>
      <c r="J423" s="16">
        <f>SUM(J424,J451)</f>
        <v>24056</v>
      </c>
    </row>
    <row r="424" spans="1:10" ht="12.75">
      <c r="A424" s="18" t="s">
        <v>340</v>
      </c>
      <c r="B424" s="15" t="s">
        <v>335</v>
      </c>
      <c r="C424" s="15" t="s">
        <v>154</v>
      </c>
      <c r="D424" s="15" t="s">
        <v>61</v>
      </c>
      <c r="E424" s="15"/>
      <c r="F424" s="15"/>
      <c r="G424" s="16">
        <f>G428+G437+G440+G445</f>
        <v>44878</v>
      </c>
      <c r="H424" s="16">
        <f>H428+H437+H440+H445</f>
        <v>111</v>
      </c>
      <c r="I424" s="16">
        <f>I425+I428+I437+I440+I445</f>
        <v>43648.9</v>
      </c>
      <c r="J424" s="16">
        <f>J425+J428+J437+J440+J445</f>
        <v>21027.8</v>
      </c>
    </row>
    <row r="425" spans="1:10" ht="25.5">
      <c r="A425" s="19" t="s">
        <v>207</v>
      </c>
      <c r="B425" s="111" t="s">
        <v>335</v>
      </c>
      <c r="C425" s="111" t="s">
        <v>154</v>
      </c>
      <c r="D425" s="111" t="s">
        <v>61</v>
      </c>
      <c r="E425" s="111" t="s">
        <v>208</v>
      </c>
      <c r="F425" s="111"/>
      <c r="G425" s="16"/>
      <c r="H425" s="16"/>
      <c r="I425" s="16">
        <f>I426</f>
        <v>5.8</v>
      </c>
      <c r="J425" s="16">
        <f>J426</f>
        <v>0</v>
      </c>
    </row>
    <row r="426" spans="1:10" ht="22.5">
      <c r="A426" s="21" t="s">
        <v>209</v>
      </c>
      <c r="B426" s="111" t="s">
        <v>335</v>
      </c>
      <c r="C426" s="111" t="s">
        <v>154</v>
      </c>
      <c r="D426" s="111" t="s">
        <v>61</v>
      </c>
      <c r="E426" s="111" t="s">
        <v>208</v>
      </c>
      <c r="F426" s="111"/>
      <c r="G426" s="16"/>
      <c r="H426" s="16"/>
      <c r="I426" s="16">
        <f>I427</f>
        <v>5.8</v>
      </c>
      <c r="J426" s="16">
        <f>J427</f>
        <v>0</v>
      </c>
    </row>
    <row r="427" spans="1:10" ht="12.75">
      <c r="A427" s="31" t="s">
        <v>297</v>
      </c>
      <c r="B427" s="34" t="s">
        <v>335</v>
      </c>
      <c r="C427" s="34" t="s">
        <v>154</v>
      </c>
      <c r="D427" s="34" t="s">
        <v>61</v>
      </c>
      <c r="E427" s="226" t="s">
        <v>208</v>
      </c>
      <c r="F427" s="34" t="s">
        <v>298</v>
      </c>
      <c r="G427" s="16"/>
      <c r="H427" s="16"/>
      <c r="I427" s="16">
        <v>5.8</v>
      </c>
      <c r="J427" s="16">
        <v>0</v>
      </c>
    </row>
    <row r="428" spans="1:10" ht="12.75">
      <c r="A428" s="19" t="s">
        <v>341</v>
      </c>
      <c r="B428" s="15" t="s">
        <v>335</v>
      </c>
      <c r="C428" s="15" t="s">
        <v>154</v>
      </c>
      <c r="D428" s="15" t="s">
        <v>61</v>
      </c>
      <c r="E428" s="15" t="s">
        <v>342</v>
      </c>
      <c r="F428" s="15"/>
      <c r="G428" s="16">
        <f>G429+G433+G435</f>
        <v>26488.899999999998</v>
      </c>
      <c r="H428" s="16">
        <f>H429+H433+H435</f>
        <v>61</v>
      </c>
      <c r="I428" s="16">
        <f>I429+I433+I435</f>
        <v>26144.3</v>
      </c>
      <c r="J428" s="16">
        <f>J429+J433+J435</f>
        <v>12329.3</v>
      </c>
    </row>
    <row r="429" spans="1:10" ht="12.75">
      <c r="A429" s="20" t="s">
        <v>343</v>
      </c>
      <c r="B429" s="15" t="s">
        <v>335</v>
      </c>
      <c r="C429" s="15" t="s">
        <v>154</v>
      </c>
      <c r="D429" s="15" t="s">
        <v>61</v>
      </c>
      <c r="E429" s="15" t="s">
        <v>344</v>
      </c>
      <c r="F429" s="15"/>
      <c r="G429" s="16">
        <f>G430</f>
        <v>61</v>
      </c>
      <c r="H429" s="16">
        <f>H430</f>
        <v>0</v>
      </c>
      <c r="I429" s="16">
        <f>I430</f>
        <v>61</v>
      </c>
      <c r="J429" s="16">
        <f>J430</f>
        <v>0</v>
      </c>
    </row>
    <row r="430" spans="1:10" ht="22.5">
      <c r="A430" s="21" t="s">
        <v>50</v>
      </c>
      <c r="B430" s="15" t="s">
        <v>335</v>
      </c>
      <c r="C430" s="15" t="s">
        <v>154</v>
      </c>
      <c r="D430" s="15" t="s">
        <v>61</v>
      </c>
      <c r="E430" s="15" t="s">
        <v>344</v>
      </c>
      <c r="F430" s="15"/>
      <c r="G430" s="16">
        <f>G432</f>
        <v>61</v>
      </c>
      <c r="H430" s="16">
        <f>H432</f>
        <v>0</v>
      </c>
      <c r="I430" s="16">
        <f>I432</f>
        <v>61</v>
      </c>
      <c r="J430" s="16">
        <f>J432</f>
        <v>0</v>
      </c>
    </row>
    <row r="431" spans="1:10" ht="33.75">
      <c r="A431" s="21" t="s">
        <v>51</v>
      </c>
      <c r="B431" s="15" t="s">
        <v>335</v>
      </c>
      <c r="C431" s="15" t="s">
        <v>154</v>
      </c>
      <c r="D431" s="15" t="s">
        <v>61</v>
      </c>
      <c r="E431" s="15" t="s">
        <v>344</v>
      </c>
      <c r="F431" s="15" t="s">
        <v>298</v>
      </c>
      <c r="G431" s="22">
        <f>'[1]КОСГУ_свод'!H645</f>
        <v>61</v>
      </c>
      <c r="H431" s="22">
        <f>'[1]КОСГУ_свод'!I645</f>
        <v>61</v>
      </c>
      <c r="I431" s="22">
        <f>'[1]КОСГУ_свод'!J645</f>
        <v>61</v>
      </c>
      <c r="J431" s="22">
        <f>'[1]КОСГУ_свод'!K645</f>
        <v>0</v>
      </c>
    </row>
    <row r="432" spans="1:10" s="36" customFormat="1" ht="12.75">
      <c r="A432" s="31" t="s">
        <v>297</v>
      </c>
      <c r="B432" s="34" t="s">
        <v>335</v>
      </c>
      <c r="C432" s="34" t="s">
        <v>154</v>
      </c>
      <c r="D432" s="34" t="s">
        <v>61</v>
      </c>
      <c r="E432" s="34" t="s">
        <v>344</v>
      </c>
      <c r="F432" s="34" t="s">
        <v>298</v>
      </c>
      <c r="G432" s="35">
        <f>'[1]КОСГУ_2013'!H708</f>
        <v>61</v>
      </c>
      <c r="H432" s="35">
        <f>'[1]КОСГУ_2013'!I708</f>
        <v>0</v>
      </c>
      <c r="I432" s="35">
        <v>61</v>
      </c>
      <c r="J432" s="35">
        <f>'[1]КОСГУ_2013'!K708</f>
        <v>0</v>
      </c>
    </row>
    <row r="433" spans="1:10" ht="12.75">
      <c r="A433" s="20" t="s">
        <v>295</v>
      </c>
      <c r="B433" s="15" t="s">
        <v>335</v>
      </c>
      <c r="C433" s="15" t="s">
        <v>154</v>
      </c>
      <c r="D433" s="15" t="s">
        <v>61</v>
      </c>
      <c r="E433" s="15" t="s">
        <v>345</v>
      </c>
      <c r="F433" s="15"/>
      <c r="G433" s="16">
        <f>G434</f>
        <v>14622.099999999999</v>
      </c>
      <c r="H433" s="16">
        <f>H434</f>
        <v>0</v>
      </c>
      <c r="I433" s="16">
        <f>I434</f>
        <v>14216.5</v>
      </c>
      <c r="J433" s="16">
        <f>J434</f>
        <v>6983.7</v>
      </c>
    </row>
    <row r="434" spans="1:10" ht="22.5">
      <c r="A434" s="21" t="s">
        <v>36</v>
      </c>
      <c r="B434" s="15" t="s">
        <v>335</v>
      </c>
      <c r="C434" s="15" t="s">
        <v>154</v>
      </c>
      <c r="D434" s="15" t="s">
        <v>61</v>
      </c>
      <c r="E434" s="15" t="s">
        <v>345</v>
      </c>
      <c r="F434" s="15" t="s">
        <v>302</v>
      </c>
      <c r="G434" s="22">
        <f>'[1]КОСГУ_2013'!H711</f>
        <v>14622.099999999999</v>
      </c>
      <c r="H434" s="22">
        <f>'[1]КОСГУ_2013'!I711</f>
        <v>0</v>
      </c>
      <c r="I434" s="22">
        <v>14216.5</v>
      </c>
      <c r="J434" s="22">
        <v>6983.7</v>
      </c>
    </row>
    <row r="435" spans="1:10" s="70" customFormat="1" ht="33.75">
      <c r="A435" s="21" t="s">
        <v>34</v>
      </c>
      <c r="B435" s="15" t="s">
        <v>335</v>
      </c>
      <c r="C435" s="15" t="s">
        <v>154</v>
      </c>
      <c r="D435" s="15" t="s">
        <v>61</v>
      </c>
      <c r="E435" s="15" t="s">
        <v>346</v>
      </c>
      <c r="F435" s="15"/>
      <c r="G435" s="22">
        <f>G436</f>
        <v>11805.8</v>
      </c>
      <c r="H435" s="22">
        <f>H436</f>
        <v>61</v>
      </c>
      <c r="I435" s="22">
        <f>I436</f>
        <v>11866.8</v>
      </c>
      <c r="J435" s="22">
        <f>J436</f>
        <v>5345.6</v>
      </c>
    </row>
    <row r="436" spans="1:14" s="70" customFormat="1" ht="22.5">
      <c r="A436" s="21" t="s">
        <v>36</v>
      </c>
      <c r="B436" s="15" t="s">
        <v>335</v>
      </c>
      <c r="C436" s="15" t="s">
        <v>154</v>
      </c>
      <c r="D436" s="15" t="s">
        <v>61</v>
      </c>
      <c r="E436" s="15" t="s">
        <v>346</v>
      </c>
      <c r="F436" s="15" t="s">
        <v>302</v>
      </c>
      <c r="G436" s="22">
        <f>'[1]КОСГУ_2013'!H722</f>
        <v>11805.8</v>
      </c>
      <c r="H436" s="22">
        <f>'[1]КОСГУ_2013'!I722</f>
        <v>61</v>
      </c>
      <c r="I436" s="22">
        <v>11866.8</v>
      </c>
      <c r="J436" s="22">
        <v>5345.6</v>
      </c>
      <c r="N436" s="234">
        <v>5345652.48</v>
      </c>
    </row>
    <row r="437" spans="1:10" ht="12.75">
      <c r="A437" s="19" t="s">
        <v>347</v>
      </c>
      <c r="B437" s="15" t="s">
        <v>335</v>
      </c>
      <c r="C437" s="15" t="s">
        <v>154</v>
      </c>
      <c r="D437" s="15" t="s">
        <v>61</v>
      </c>
      <c r="E437" s="15" t="s">
        <v>348</v>
      </c>
      <c r="F437" s="15"/>
      <c r="G437" s="16">
        <f>G438</f>
        <v>3979.1000000000004</v>
      </c>
      <c r="H437" s="16">
        <f>H438</f>
        <v>50</v>
      </c>
      <c r="I437" s="16">
        <f>I438</f>
        <v>3942.7</v>
      </c>
      <c r="J437" s="16">
        <f>J438</f>
        <v>1956.1</v>
      </c>
    </row>
    <row r="438" spans="1:10" ht="12.75">
      <c r="A438" s="20" t="s">
        <v>295</v>
      </c>
      <c r="B438" s="15" t="s">
        <v>335</v>
      </c>
      <c r="C438" s="15" t="s">
        <v>154</v>
      </c>
      <c r="D438" s="15" t="s">
        <v>61</v>
      </c>
      <c r="E438" s="15" t="s">
        <v>349</v>
      </c>
      <c r="F438" s="15"/>
      <c r="G438" s="16">
        <f>SUM(G439:G439)</f>
        <v>3979.1000000000004</v>
      </c>
      <c r="H438" s="16">
        <f>SUM(H439:H439)</f>
        <v>50</v>
      </c>
      <c r="I438" s="16">
        <f>SUM(I439:I439)</f>
        <v>3942.7</v>
      </c>
      <c r="J438" s="16">
        <f>SUM(J439:J439)</f>
        <v>1956.1</v>
      </c>
    </row>
    <row r="439" spans="1:12" ht="22.5">
      <c r="A439" s="21" t="s">
        <v>33</v>
      </c>
      <c r="B439" s="15" t="s">
        <v>335</v>
      </c>
      <c r="C439" s="15" t="s">
        <v>154</v>
      </c>
      <c r="D439" s="15" t="s">
        <v>61</v>
      </c>
      <c r="E439" s="15" t="s">
        <v>349</v>
      </c>
      <c r="F439" s="15" t="s">
        <v>296</v>
      </c>
      <c r="G439" s="22">
        <f>'[1]КОСГУ_2013'!H734</f>
        <v>3979.1000000000004</v>
      </c>
      <c r="H439" s="22">
        <f>'[1]КОСГУ_2013'!I734</f>
        <v>50</v>
      </c>
      <c r="I439" s="22">
        <v>3942.7</v>
      </c>
      <c r="J439" s="22">
        <v>1956.1</v>
      </c>
      <c r="L439" s="6">
        <v>1318046.51</v>
      </c>
    </row>
    <row r="440" spans="1:10" ht="12.75">
      <c r="A440" s="19" t="s">
        <v>350</v>
      </c>
      <c r="B440" s="15" t="s">
        <v>335</v>
      </c>
      <c r="C440" s="15" t="s">
        <v>154</v>
      </c>
      <c r="D440" s="15" t="s">
        <v>61</v>
      </c>
      <c r="E440" s="15" t="s">
        <v>351</v>
      </c>
      <c r="F440" s="15"/>
      <c r="G440" s="16">
        <f>G441+G443</f>
        <v>13950</v>
      </c>
      <c r="H440" s="16">
        <f>H441+H443</f>
        <v>0</v>
      </c>
      <c r="I440" s="16">
        <f>I441+I443</f>
        <v>13096.1</v>
      </c>
      <c r="J440" s="16">
        <f>J441+J443</f>
        <v>6742.4</v>
      </c>
    </row>
    <row r="441" spans="1:10" ht="12.75">
      <c r="A441" s="20" t="s">
        <v>295</v>
      </c>
      <c r="B441" s="15" t="s">
        <v>335</v>
      </c>
      <c r="C441" s="15" t="s">
        <v>154</v>
      </c>
      <c r="D441" s="15" t="s">
        <v>61</v>
      </c>
      <c r="E441" s="15" t="s">
        <v>352</v>
      </c>
      <c r="F441" s="15"/>
      <c r="G441" s="16">
        <f>G442</f>
        <v>10038.6</v>
      </c>
      <c r="H441" s="16">
        <f>H442</f>
        <v>0</v>
      </c>
      <c r="I441" s="16">
        <f>I442</f>
        <v>9184.7</v>
      </c>
      <c r="J441" s="16">
        <f>J442</f>
        <v>4715.7</v>
      </c>
    </row>
    <row r="442" spans="1:10" ht="22.5">
      <c r="A442" s="21" t="s">
        <v>33</v>
      </c>
      <c r="B442" s="15" t="s">
        <v>335</v>
      </c>
      <c r="C442" s="15" t="s">
        <v>154</v>
      </c>
      <c r="D442" s="15" t="s">
        <v>61</v>
      </c>
      <c r="E442" s="15" t="s">
        <v>352</v>
      </c>
      <c r="F442" s="15" t="s">
        <v>296</v>
      </c>
      <c r="G442" s="22">
        <f>'[1]КОСГУ_2013'!H747</f>
        <v>10038.6</v>
      </c>
      <c r="H442" s="22">
        <f>'[1]КОСГУ_2013'!I747</f>
        <v>0</v>
      </c>
      <c r="I442" s="22">
        <v>9184.7</v>
      </c>
      <c r="J442" s="22">
        <v>4715.7</v>
      </c>
    </row>
    <row r="443" spans="1:10" s="42" customFormat="1" ht="33.75">
      <c r="A443" s="21" t="s">
        <v>34</v>
      </c>
      <c r="B443" s="15" t="s">
        <v>335</v>
      </c>
      <c r="C443" s="15" t="s">
        <v>154</v>
      </c>
      <c r="D443" s="15" t="s">
        <v>61</v>
      </c>
      <c r="E443" s="15" t="s">
        <v>353</v>
      </c>
      <c r="F443" s="15"/>
      <c r="G443" s="22">
        <f>G444</f>
        <v>3911.4</v>
      </c>
      <c r="H443" s="22">
        <f>H444</f>
        <v>0</v>
      </c>
      <c r="I443" s="22">
        <f>I444</f>
        <v>3911.4</v>
      </c>
      <c r="J443" s="22">
        <f>J444</f>
        <v>2026.7</v>
      </c>
    </row>
    <row r="444" spans="1:10" ht="22.5">
      <c r="A444" s="21" t="s">
        <v>33</v>
      </c>
      <c r="B444" s="15" t="s">
        <v>335</v>
      </c>
      <c r="C444" s="15" t="s">
        <v>154</v>
      </c>
      <c r="D444" s="15" t="s">
        <v>61</v>
      </c>
      <c r="E444" s="15" t="s">
        <v>353</v>
      </c>
      <c r="F444" s="15" t="s">
        <v>296</v>
      </c>
      <c r="G444" s="22">
        <f>'[1]КОСГУ_2013'!H759</f>
        <v>3911.4</v>
      </c>
      <c r="H444" s="22">
        <f>'[1]КОСГУ_2013'!I759</f>
        <v>0</v>
      </c>
      <c r="I444" s="22">
        <v>3911.4</v>
      </c>
      <c r="J444" s="22">
        <v>2026.7</v>
      </c>
    </row>
    <row r="445" spans="1:10" ht="12.75">
      <c r="A445" s="19" t="s">
        <v>107</v>
      </c>
      <c r="B445" s="15" t="s">
        <v>335</v>
      </c>
      <c r="C445" s="15" t="s">
        <v>154</v>
      </c>
      <c r="D445" s="15" t="s">
        <v>61</v>
      </c>
      <c r="E445" s="40">
        <v>7950000</v>
      </c>
      <c r="F445" s="15"/>
      <c r="G445" s="16">
        <f>G446+G449</f>
        <v>460</v>
      </c>
      <c r="H445" s="16">
        <f>H446+H449</f>
        <v>0</v>
      </c>
      <c r="I445" s="16">
        <f>I446+I449</f>
        <v>460</v>
      </c>
      <c r="J445" s="16">
        <f>J446+J449</f>
        <v>0</v>
      </c>
    </row>
    <row r="446" spans="1:10" ht="12.75">
      <c r="A446" s="21" t="s">
        <v>297</v>
      </c>
      <c r="B446" s="15" t="s">
        <v>335</v>
      </c>
      <c r="C446" s="15" t="s">
        <v>154</v>
      </c>
      <c r="D446" s="15" t="s">
        <v>61</v>
      </c>
      <c r="E446" s="40">
        <v>7950000</v>
      </c>
      <c r="F446" s="15" t="s">
        <v>298</v>
      </c>
      <c r="G446" s="16">
        <f>G447+G448</f>
        <v>260</v>
      </c>
      <c r="H446" s="16">
        <f>H447+H448</f>
        <v>0</v>
      </c>
      <c r="I446" s="16">
        <f>I447+I448</f>
        <v>260</v>
      </c>
      <c r="J446" s="16">
        <f>J447+J448</f>
        <v>0</v>
      </c>
    </row>
    <row r="447" spans="1:10" ht="22.5">
      <c r="A447" s="21" t="s">
        <v>52</v>
      </c>
      <c r="B447" s="15" t="s">
        <v>335</v>
      </c>
      <c r="C447" s="15" t="s">
        <v>154</v>
      </c>
      <c r="D447" s="15" t="s">
        <v>61</v>
      </c>
      <c r="E447" s="15" t="s">
        <v>354</v>
      </c>
      <c r="F447" s="15" t="s">
        <v>298</v>
      </c>
      <c r="G447" s="22">
        <f>'[1]КОСГУ_2013'!H772</f>
        <v>110</v>
      </c>
      <c r="H447" s="22">
        <f>'[1]КОСГУ_2013'!I772</f>
        <v>0</v>
      </c>
      <c r="I447" s="22">
        <v>110</v>
      </c>
      <c r="J447" s="22">
        <f>'[1]КОСГУ_2013'!K772</f>
        <v>0</v>
      </c>
    </row>
    <row r="448" spans="1:10" ht="33.75">
      <c r="A448" s="21" t="s">
        <v>46</v>
      </c>
      <c r="B448" s="15" t="s">
        <v>335</v>
      </c>
      <c r="C448" s="15" t="s">
        <v>154</v>
      </c>
      <c r="D448" s="15" t="s">
        <v>61</v>
      </c>
      <c r="E448" s="15" t="s">
        <v>337</v>
      </c>
      <c r="F448" s="15" t="s">
        <v>298</v>
      </c>
      <c r="G448" s="22">
        <f>'[1]КОСГУ_2013'!H776</f>
        <v>150</v>
      </c>
      <c r="H448" s="22">
        <f>'[1]КОСГУ_2013'!I776</f>
        <v>0</v>
      </c>
      <c r="I448" s="22">
        <v>150</v>
      </c>
      <c r="J448" s="22">
        <f>'[1]КОСГУ_2013'!K776</f>
        <v>0</v>
      </c>
    </row>
    <row r="449" spans="1:10" ht="12.75">
      <c r="A449" s="21" t="s">
        <v>326</v>
      </c>
      <c r="B449" s="15" t="s">
        <v>335</v>
      </c>
      <c r="C449" s="15" t="s">
        <v>154</v>
      </c>
      <c r="D449" s="15" t="s">
        <v>61</v>
      </c>
      <c r="E449" s="40">
        <v>7950000</v>
      </c>
      <c r="F449" s="15" t="s">
        <v>327</v>
      </c>
      <c r="G449" s="16">
        <f>G450</f>
        <v>200</v>
      </c>
      <c r="H449" s="16">
        <f>H450</f>
        <v>0</v>
      </c>
      <c r="I449" s="16">
        <f>I450</f>
        <v>200</v>
      </c>
      <c r="J449" s="16">
        <f>J450</f>
        <v>0</v>
      </c>
    </row>
    <row r="450" spans="1:10" ht="33.75">
      <c r="A450" s="21" t="s">
        <v>46</v>
      </c>
      <c r="B450" s="15" t="s">
        <v>335</v>
      </c>
      <c r="C450" s="15" t="s">
        <v>154</v>
      </c>
      <c r="D450" s="15" t="s">
        <v>61</v>
      </c>
      <c r="E450" s="15" t="s">
        <v>337</v>
      </c>
      <c r="F450" s="15" t="s">
        <v>327</v>
      </c>
      <c r="G450" s="22">
        <f>'[1]КОСГУ_2013'!H779</f>
        <v>200</v>
      </c>
      <c r="H450" s="22">
        <f>'[1]КОСГУ_2013'!I779</f>
        <v>0</v>
      </c>
      <c r="I450" s="22">
        <v>200</v>
      </c>
      <c r="J450" s="22">
        <f>'[1]КОСГУ_2013'!K779</f>
        <v>0</v>
      </c>
    </row>
    <row r="451" spans="1:10" ht="12.75">
      <c r="A451" s="18" t="s">
        <v>155</v>
      </c>
      <c r="B451" s="15" t="s">
        <v>335</v>
      </c>
      <c r="C451" s="15" t="s">
        <v>154</v>
      </c>
      <c r="D451" s="15" t="s">
        <v>82</v>
      </c>
      <c r="E451" s="15"/>
      <c r="F451" s="15"/>
      <c r="G451" s="16">
        <f>SUM(G452,G455,G458)</f>
        <v>5124.4</v>
      </c>
      <c r="H451" s="16">
        <f>SUM(H452,H455,H458)</f>
        <v>570.8</v>
      </c>
      <c r="I451" s="16">
        <f>SUM(I452,I455,I458)</f>
        <v>7201.199999999999</v>
      </c>
      <c r="J451" s="16">
        <f>SUM(J452,J455,J458)</f>
        <v>3028.2</v>
      </c>
    </row>
    <row r="452" spans="1:10" ht="25.5">
      <c r="A452" s="19" t="s">
        <v>64</v>
      </c>
      <c r="B452" s="15" t="s">
        <v>335</v>
      </c>
      <c r="C452" s="15" t="s">
        <v>154</v>
      </c>
      <c r="D452" s="15" t="s">
        <v>82</v>
      </c>
      <c r="E452" s="15" t="s">
        <v>65</v>
      </c>
      <c r="F452" s="15"/>
      <c r="G452" s="16">
        <f aca="true" t="shared" si="49" ref="G452:J453">G453</f>
        <v>3217.4999999999995</v>
      </c>
      <c r="H452" s="16">
        <f t="shared" si="49"/>
        <v>183</v>
      </c>
      <c r="I452" s="16">
        <f t="shared" si="49"/>
        <v>3398.5</v>
      </c>
      <c r="J452" s="16">
        <f t="shared" si="49"/>
        <v>1311.6</v>
      </c>
    </row>
    <row r="453" spans="1:10" ht="12.75">
      <c r="A453" s="20" t="s">
        <v>66</v>
      </c>
      <c r="B453" s="15" t="s">
        <v>335</v>
      </c>
      <c r="C453" s="15" t="s">
        <v>154</v>
      </c>
      <c r="D453" s="15" t="s">
        <v>82</v>
      </c>
      <c r="E453" s="15" t="s">
        <v>67</v>
      </c>
      <c r="F453" s="15"/>
      <c r="G453" s="16">
        <f t="shared" si="49"/>
        <v>3217.4999999999995</v>
      </c>
      <c r="H453" s="16">
        <f t="shared" si="49"/>
        <v>183</v>
      </c>
      <c r="I453" s="16">
        <f t="shared" si="49"/>
        <v>3398.5</v>
      </c>
      <c r="J453" s="16">
        <f t="shared" si="49"/>
        <v>1311.6</v>
      </c>
    </row>
    <row r="454" spans="1:10" ht="12.75">
      <c r="A454" s="21" t="s">
        <v>68</v>
      </c>
      <c r="B454" s="15" t="s">
        <v>335</v>
      </c>
      <c r="C454" s="15" t="s">
        <v>154</v>
      </c>
      <c r="D454" s="15" t="s">
        <v>82</v>
      </c>
      <c r="E454" s="15" t="s">
        <v>67</v>
      </c>
      <c r="F454" s="15" t="s">
        <v>69</v>
      </c>
      <c r="G454" s="22">
        <f>'[1]КОСГУ_2013'!H784</f>
        <v>3217.4999999999995</v>
      </c>
      <c r="H454" s="22">
        <f>'[1]КОСГУ_2013'!I784</f>
        <v>183</v>
      </c>
      <c r="I454" s="22">
        <v>3398.5</v>
      </c>
      <c r="J454" s="22">
        <v>1311.6</v>
      </c>
    </row>
    <row r="455" spans="1:10" ht="38.25">
      <c r="A455" s="19" t="s">
        <v>309</v>
      </c>
      <c r="B455" s="15" t="s">
        <v>335</v>
      </c>
      <c r="C455" s="15" t="s">
        <v>154</v>
      </c>
      <c r="D455" s="15" t="s">
        <v>82</v>
      </c>
      <c r="E455" s="15" t="s">
        <v>310</v>
      </c>
      <c r="F455" s="15"/>
      <c r="G455" s="16">
        <f aca="true" t="shared" si="50" ref="G455:J456">G456</f>
        <v>1011.9</v>
      </c>
      <c r="H455" s="16">
        <f t="shared" si="50"/>
        <v>0</v>
      </c>
      <c r="I455" s="16">
        <f t="shared" si="50"/>
        <v>1011.9</v>
      </c>
      <c r="J455" s="16">
        <f t="shared" si="50"/>
        <v>414.1</v>
      </c>
    </row>
    <row r="456" spans="1:10" ht="12.75">
      <c r="A456" s="20" t="s">
        <v>295</v>
      </c>
      <c r="B456" s="15" t="s">
        <v>335</v>
      </c>
      <c r="C456" s="15" t="s">
        <v>154</v>
      </c>
      <c r="D456" s="15" t="s">
        <v>82</v>
      </c>
      <c r="E456" s="15" t="s">
        <v>311</v>
      </c>
      <c r="F456" s="15"/>
      <c r="G456" s="16">
        <f t="shared" si="50"/>
        <v>1011.9</v>
      </c>
      <c r="H456" s="16">
        <f t="shared" si="50"/>
        <v>0</v>
      </c>
      <c r="I456" s="16">
        <f t="shared" si="50"/>
        <v>1011.9</v>
      </c>
      <c r="J456" s="16">
        <f t="shared" si="50"/>
        <v>414.1</v>
      </c>
    </row>
    <row r="457" spans="1:10" ht="12.75">
      <c r="A457" s="21" t="s">
        <v>68</v>
      </c>
      <c r="B457" s="15" t="s">
        <v>335</v>
      </c>
      <c r="C457" s="15" t="s">
        <v>154</v>
      </c>
      <c r="D457" s="15" t="s">
        <v>82</v>
      </c>
      <c r="E457" s="15" t="s">
        <v>311</v>
      </c>
      <c r="F457" s="15" t="s">
        <v>69</v>
      </c>
      <c r="G457" s="22">
        <f>'[1]КОСГУ_2013'!H796</f>
        <v>1011.9</v>
      </c>
      <c r="H457" s="22">
        <f>'[1]КОСГУ_2013'!I796</f>
        <v>0</v>
      </c>
      <c r="I457" s="22">
        <v>1011.9</v>
      </c>
      <c r="J457" s="22">
        <v>414.1</v>
      </c>
    </row>
    <row r="458" spans="1:10" ht="12.75">
      <c r="A458" s="19" t="s">
        <v>107</v>
      </c>
      <c r="B458" s="15" t="s">
        <v>335</v>
      </c>
      <c r="C458" s="15" t="s">
        <v>154</v>
      </c>
      <c r="D458" s="15" t="s">
        <v>82</v>
      </c>
      <c r="E458" s="40">
        <v>7950000</v>
      </c>
      <c r="F458" s="15"/>
      <c r="G458" s="16">
        <f>G459+G462+G466</f>
        <v>895</v>
      </c>
      <c r="H458" s="16">
        <f>H459+H462+H466</f>
        <v>387.79999999999995</v>
      </c>
      <c r="I458" s="16">
        <f>I459+I462+I466</f>
        <v>2790.7999999999997</v>
      </c>
      <c r="J458" s="16">
        <f>J459+J462+J466</f>
        <v>1302.5</v>
      </c>
    </row>
    <row r="459" spans="1:10" ht="12.75">
      <c r="A459" s="20" t="s">
        <v>68</v>
      </c>
      <c r="B459" s="15" t="s">
        <v>335</v>
      </c>
      <c r="C459" s="15" t="s">
        <v>154</v>
      </c>
      <c r="D459" s="15" t="s">
        <v>82</v>
      </c>
      <c r="E459" s="40">
        <v>7950000</v>
      </c>
      <c r="F459" s="15" t="s">
        <v>69</v>
      </c>
      <c r="G459" s="16">
        <f>G461</f>
        <v>550</v>
      </c>
      <c r="H459" s="16">
        <f>H461</f>
        <v>378.9</v>
      </c>
      <c r="I459" s="16">
        <f>I460+I461</f>
        <v>2255.2</v>
      </c>
      <c r="J459" s="16">
        <f>J460+J461</f>
        <v>1293.6</v>
      </c>
    </row>
    <row r="460" spans="1:10" ht="12.75">
      <c r="A460" s="21" t="s">
        <v>40</v>
      </c>
      <c r="B460" s="15" t="s">
        <v>335</v>
      </c>
      <c r="C460" s="15" t="s">
        <v>154</v>
      </c>
      <c r="D460" s="15" t="s">
        <v>82</v>
      </c>
      <c r="E460" s="15" t="s">
        <v>314</v>
      </c>
      <c r="F460" s="15" t="s">
        <v>69</v>
      </c>
      <c r="G460" s="16"/>
      <c r="H460" s="16"/>
      <c r="I460" s="16">
        <v>3.5</v>
      </c>
      <c r="J460" s="16">
        <v>0</v>
      </c>
    </row>
    <row r="461" spans="1:10" ht="22.5">
      <c r="A461" s="21" t="s">
        <v>22</v>
      </c>
      <c r="B461" s="15" t="s">
        <v>335</v>
      </c>
      <c r="C461" s="15" t="s">
        <v>154</v>
      </c>
      <c r="D461" s="15" t="s">
        <v>82</v>
      </c>
      <c r="E461" s="15" t="s">
        <v>156</v>
      </c>
      <c r="F461" s="15" t="s">
        <v>69</v>
      </c>
      <c r="G461" s="22">
        <f>'[1]КОСГУ_2013'!H804</f>
        <v>550</v>
      </c>
      <c r="H461" s="22">
        <f>'[1]КОСГУ_2013'!I804</f>
        <v>378.9</v>
      </c>
      <c r="I461" s="22">
        <v>2251.7</v>
      </c>
      <c r="J461" s="22">
        <v>1293.6</v>
      </c>
    </row>
    <row r="462" spans="1:10" ht="12.75">
      <c r="A462" s="21" t="s">
        <v>297</v>
      </c>
      <c r="B462" s="15" t="s">
        <v>335</v>
      </c>
      <c r="C462" s="15" t="s">
        <v>154</v>
      </c>
      <c r="D462" s="15" t="s">
        <v>82</v>
      </c>
      <c r="E462" s="40">
        <v>7950000</v>
      </c>
      <c r="F462" s="15" t="s">
        <v>298</v>
      </c>
      <c r="G462" s="16">
        <f>G464+G465</f>
        <v>345</v>
      </c>
      <c r="H462" s="16">
        <f>H464+H465</f>
        <v>0</v>
      </c>
      <c r="I462" s="16">
        <f>I463+I464+I465</f>
        <v>360.1</v>
      </c>
      <c r="J462" s="16">
        <f>J463+J464+J465</f>
        <v>0</v>
      </c>
    </row>
    <row r="463" spans="1:10" ht="12.75">
      <c r="A463" s="21" t="s">
        <v>40</v>
      </c>
      <c r="B463" s="15" t="s">
        <v>335</v>
      </c>
      <c r="C463" s="15" t="s">
        <v>154</v>
      </c>
      <c r="D463" s="15" t="s">
        <v>82</v>
      </c>
      <c r="E463" s="15" t="s">
        <v>314</v>
      </c>
      <c r="F463" s="15" t="s">
        <v>298</v>
      </c>
      <c r="G463" s="16"/>
      <c r="H463" s="16"/>
      <c r="I463" s="16">
        <v>15.1</v>
      </c>
      <c r="J463" s="16"/>
    </row>
    <row r="464" spans="1:10" ht="33.75">
      <c r="A464" s="21" t="s">
        <v>49</v>
      </c>
      <c r="B464" s="15" t="s">
        <v>335</v>
      </c>
      <c r="C464" s="15" t="s">
        <v>154</v>
      </c>
      <c r="D464" s="15" t="s">
        <v>82</v>
      </c>
      <c r="E464" s="15" t="s">
        <v>339</v>
      </c>
      <c r="F464" s="15" t="s">
        <v>298</v>
      </c>
      <c r="G464" s="22">
        <f>'[1]КОСГУ_2013'!H811</f>
        <v>245</v>
      </c>
      <c r="H464" s="22">
        <f>'[1]КОСГУ_2013'!I811</f>
        <v>0</v>
      </c>
      <c r="I464" s="22">
        <v>245</v>
      </c>
      <c r="J464" s="22">
        <v>0</v>
      </c>
    </row>
    <row r="465" spans="1:10" ht="22.5">
      <c r="A465" s="21" t="s">
        <v>118</v>
      </c>
      <c r="B465" s="15" t="s">
        <v>335</v>
      </c>
      <c r="C465" s="15" t="s">
        <v>154</v>
      </c>
      <c r="D465" s="15" t="s">
        <v>82</v>
      </c>
      <c r="E465" s="15" t="s">
        <v>119</v>
      </c>
      <c r="F465" s="15" t="s">
        <v>298</v>
      </c>
      <c r="G465" s="22">
        <f>'[1]КОСГУ_2013'!H813</f>
        <v>100</v>
      </c>
      <c r="H465" s="22">
        <f>'[1]КОСГУ_2013'!I813</f>
        <v>0</v>
      </c>
      <c r="I465" s="22">
        <v>100</v>
      </c>
      <c r="J465" s="22">
        <v>0</v>
      </c>
    </row>
    <row r="466" spans="1:10" ht="12.75">
      <c r="A466" s="21" t="s">
        <v>326</v>
      </c>
      <c r="B466" s="15" t="s">
        <v>335</v>
      </c>
      <c r="C466" s="15" t="s">
        <v>154</v>
      </c>
      <c r="D466" s="15" t="s">
        <v>82</v>
      </c>
      <c r="E466" s="40">
        <v>7950000</v>
      </c>
      <c r="F466" s="15" t="s">
        <v>327</v>
      </c>
      <c r="G466" s="22">
        <f>G469</f>
        <v>0</v>
      </c>
      <c r="H466" s="22">
        <f>H469</f>
        <v>8.9</v>
      </c>
      <c r="I466" s="22">
        <f>I467+I468+I469</f>
        <v>175.5</v>
      </c>
      <c r="J466" s="22">
        <f>J467+J468+J469</f>
        <v>8.9</v>
      </c>
    </row>
    <row r="467" spans="1:10" ht="12.75">
      <c r="A467" s="21" t="s">
        <v>40</v>
      </c>
      <c r="B467" s="15" t="s">
        <v>335</v>
      </c>
      <c r="C467" s="15" t="s">
        <v>154</v>
      </c>
      <c r="D467" s="15" t="s">
        <v>82</v>
      </c>
      <c r="E467" s="15" t="s">
        <v>314</v>
      </c>
      <c r="F467" s="15" t="s">
        <v>327</v>
      </c>
      <c r="G467" s="22"/>
      <c r="H467" s="22"/>
      <c r="I467" s="22">
        <v>46</v>
      </c>
      <c r="J467" s="22">
        <v>0</v>
      </c>
    </row>
    <row r="468" spans="1:10" ht="33.75">
      <c r="A468" s="21" t="s">
        <v>14</v>
      </c>
      <c r="B468" s="15" t="s">
        <v>335</v>
      </c>
      <c r="C468" s="15" t="s">
        <v>154</v>
      </c>
      <c r="D468" s="15" t="s">
        <v>82</v>
      </c>
      <c r="E468" s="15" t="s">
        <v>321</v>
      </c>
      <c r="F468" s="15" t="s">
        <v>327</v>
      </c>
      <c r="G468" s="22"/>
      <c r="H468" s="22"/>
      <c r="I468" s="22">
        <v>15</v>
      </c>
      <c r="J468" s="22">
        <v>0</v>
      </c>
    </row>
    <row r="469" spans="1:10" ht="33.75">
      <c r="A469" s="21" t="s">
        <v>48</v>
      </c>
      <c r="B469" s="15" t="s">
        <v>335</v>
      </c>
      <c r="C469" s="15" t="s">
        <v>154</v>
      </c>
      <c r="D469" s="15" t="s">
        <v>82</v>
      </c>
      <c r="E469" s="15" t="s">
        <v>338</v>
      </c>
      <c r="F469" s="15" t="s">
        <v>327</v>
      </c>
      <c r="G469" s="22">
        <f>'[1]КОСГУ_2013'!H816</f>
        <v>0</v>
      </c>
      <c r="H469" s="22">
        <f>'[1]КОСГУ_2013'!I816</f>
        <v>8.9</v>
      </c>
      <c r="I469" s="22">
        <v>114.5</v>
      </c>
      <c r="J469" s="22">
        <v>8.9</v>
      </c>
    </row>
    <row r="470" spans="1:10" ht="12.75">
      <c r="A470" s="13" t="s">
        <v>243</v>
      </c>
      <c r="B470" s="15" t="s">
        <v>335</v>
      </c>
      <c r="C470" s="15" t="s">
        <v>136</v>
      </c>
      <c r="D470" s="15"/>
      <c r="E470" s="15"/>
      <c r="F470" s="15"/>
      <c r="G470" s="16">
        <f>G471</f>
        <v>5987.7</v>
      </c>
      <c r="H470" s="16">
        <f>H471</f>
        <v>0</v>
      </c>
      <c r="I470" s="16">
        <f>I471</f>
        <v>6433.099999999999</v>
      </c>
      <c r="J470" s="16">
        <f>J471</f>
        <v>2672.6</v>
      </c>
    </row>
    <row r="471" spans="1:10" ht="12.75">
      <c r="A471" s="18" t="s">
        <v>355</v>
      </c>
      <c r="B471" s="15" t="s">
        <v>335</v>
      </c>
      <c r="C471" s="15" t="s">
        <v>136</v>
      </c>
      <c r="D471" s="15" t="s">
        <v>78</v>
      </c>
      <c r="E471" s="15"/>
      <c r="F471" s="15"/>
      <c r="G471" s="16">
        <f>G475</f>
        <v>5987.7</v>
      </c>
      <c r="H471" s="16">
        <f>H475</f>
        <v>0</v>
      </c>
      <c r="I471" s="16">
        <f>I472+I475+I476</f>
        <v>6433.099999999999</v>
      </c>
      <c r="J471" s="16">
        <f>J472+J475+J476</f>
        <v>2672.6</v>
      </c>
    </row>
    <row r="472" spans="1:10" ht="25.5">
      <c r="A472" s="19" t="s">
        <v>207</v>
      </c>
      <c r="B472" s="15" t="s">
        <v>335</v>
      </c>
      <c r="C472" s="15" t="s">
        <v>136</v>
      </c>
      <c r="D472" s="15" t="s">
        <v>78</v>
      </c>
      <c r="E472" s="111" t="s">
        <v>208</v>
      </c>
      <c r="F472" s="111"/>
      <c r="G472" s="16"/>
      <c r="H472" s="16"/>
      <c r="I472" s="227">
        <f>I473</f>
        <v>77.9</v>
      </c>
      <c r="J472" s="227">
        <f>J473</f>
        <v>77.9</v>
      </c>
    </row>
    <row r="473" spans="1:10" ht="22.5">
      <c r="A473" s="21" t="s">
        <v>209</v>
      </c>
      <c r="B473" s="15" t="s">
        <v>335</v>
      </c>
      <c r="C473" s="15" t="s">
        <v>136</v>
      </c>
      <c r="D473" s="15" t="s">
        <v>78</v>
      </c>
      <c r="E473" s="111" t="s">
        <v>208</v>
      </c>
      <c r="F473" s="111"/>
      <c r="G473" s="16"/>
      <c r="H473" s="16"/>
      <c r="I473" s="227">
        <f>I474</f>
        <v>77.9</v>
      </c>
      <c r="J473" s="227">
        <f>J474</f>
        <v>77.9</v>
      </c>
    </row>
    <row r="474" spans="1:10" ht="12.75">
      <c r="A474" s="93" t="s">
        <v>230</v>
      </c>
      <c r="B474" s="34" t="s">
        <v>335</v>
      </c>
      <c r="C474" s="34" t="s">
        <v>136</v>
      </c>
      <c r="D474" s="34" t="s">
        <v>78</v>
      </c>
      <c r="E474" s="34" t="s">
        <v>208</v>
      </c>
      <c r="F474" s="34" t="s">
        <v>231</v>
      </c>
      <c r="G474" s="16"/>
      <c r="H474" s="16"/>
      <c r="I474" s="229">
        <v>77.9</v>
      </c>
      <c r="J474" s="229">
        <v>77.9</v>
      </c>
    </row>
    <row r="475" spans="1:14" ht="12.75">
      <c r="A475" s="20" t="s">
        <v>130</v>
      </c>
      <c r="B475" s="14">
        <v>907</v>
      </c>
      <c r="C475" s="15" t="s">
        <v>136</v>
      </c>
      <c r="D475" s="15" t="s">
        <v>78</v>
      </c>
      <c r="E475" s="14">
        <v>4570300</v>
      </c>
      <c r="F475" s="15" t="s">
        <v>132</v>
      </c>
      <c r="G475" s="16">
        <f>'[1]КОСГУ_2013'!H820</f>
        <v>5987.7</v>
      </c>
      <c r="H475" s="16">
        <f>'[1]КОСГУ_2013'!I820</f>
        <v>0</v>
      </c>
      <c r="I475" s="227">
        <v>6337.7</v>
      </c>
      <c r="J475" s="227">
        <v>2594.7</v>
      </c>
      <c r="N475" s="94">
        <v>2594652.35</v>
      </c>
    </row>
    <row r="476" spans="1:10" ht="12.75">
      <c r="A476" s="19" t="s">
        <v>107</v>
      </c>
      <c r="B476" s="15" t="s">
        <v>335</v>
      </c>
      <c r="C476" s="15" t="s">
        <v>136</v>
      </c>
      <c r="D476" s="15" t="s">
        <v>78</v>
      </c>
      <c r="E476" s="40">
        <v>7950000</v>
      </c>
      <c r="F476" s="15"/>
      <c r="G476" s="16"/>
      <c r="H476" s="16"/>
      <c r="I476" s="16">
        <f>I477</f>
        <v>17.5</v>
      </c>
      <c r="J476" s="16">
        <f>J477</f>
        <v>0</v>
      </c>
    </row>
    <row r="477" spans="1:10" ht="12.75">
      <c r="A477" s="20" t="s">
        <v>68</v>
      </c>
      <c r="B477" s="15" t="s">
        <v>335</v>
      </c>
      <c r="C477" s="15" t="s">
        <v>136</v>
      </c>
      <c r="D477" s="15" t="s">
        <v>78</v>
      </c>
      <c r="E477" s="40">
        <v>7950000</v>
      </c>
      <c r="F477" s="15" t="s">
        <v>69</v>
      </c>
      <c r="G477" s="16"/>
      <c r="H477" s="16"/>
      <c r="I477" s="16">
        <f>I478</f>
        <v>17.5</v>
      </c>
      <c r="J477" s="16">
        <f>J478</f>
        <v>0</v>
      </c>
    </row>
    <row r="478" spans="1:10" ht="34.5" thickBot="1">
      <c r="A478" s="21" t="s">
        <v>14</v>
      </c>
      <c r="B478" s="15" t="s">
        <v>335</v>
      </c>
      <c r="C478" s="15" t="s">
        <v>136</v>
      </c>
      <c r="D478" s="15" t="s">
        <v>78</v>
      </c>
      <c r="E478" s="15" t="s">
        <v>321</v>
      </c>
      <c r="F478" s="15" t="s">
        <v>69</v>
      </c>
      <c r="G478" s="16"/>
      <c r="H478" s="16"/>
      <c r="I478" s="228">
        <v>17.5</v>
      </c>
      <c r="J478" s="228">
        <v>0</v>
      </c>
    </row>
    <row r="479" spans="1:15" ht="13.5" thickBot="1">
      <c r="A479" s="71" t="s">
        <v>356</v>
      </c>
      <c r="B479" s="72" t="s">
        <v>357</v>
      </c>
      <c r="C479" s="72"/>
      <c r="D479" s="72"/>
      <c r="E479" s="112"/>
      <c r="F479" s="72"/>
      <c r="G479" s="60">
        <f>G480+G485</f>
        <v>483.5</v>
      </c>
      <c r="H479" s="60">
        <f>H480+H485</f>
        <v>98</v>
      </c>
      <c r="I479" s="92">
        <f>I480+I485</f>
        <v>581.5</v>
      </c>
      <c r="J479" s="92">
        <f>J480+J485</f>
        <v>578.5</v>
      </c>
      <c r="K479" s="6">
        <v>581.5</v>
      </c>
      <c r="L479" s="6">
        <v>578.5</v>
      </c>
      <c r="M479" s="6">
        <v>581.5</v>
      </c>
      <c r="N479" s="6">
        <v>578.5</v>
      </c>
      <c r="O479" s="94">
        <v>578474.03</v>
      </c>
    </row>
    <row r="480" spans="1:10" ht="12.75">
      <c r="A480" s="73" t="s">
        <v>358</v>
      </c>
      <c r="B480" s="74" t="s">
        <v>357</v>
      </c>
      <c r="C480" s="113" t="s">
        <v>124</v>
      </c>
      <c r="D480" s="113"/>
      <c r="E480" s="113"/>
      <c r="F480" s="113"/>
      <c r="G480" s="16">
        <f aca="true" t="shared" si="51" ref="G480:J483">G481</f>
        <v>183.5</v>
      </c>
      <c r="H480" s="16">
        <f t="shared" si="51"/>
        <v>33</v>
      </c>
      <c r="I480" s="91">
        <f t="shared" si="51"/>
        <v>216.5</v>
      </c>
      <c r="J480" s="91">
        <f t="shared" si="51"/>
        <v>215.1</v>
      </c>
    </row>
    <row r="481" spans="1:10" ht="12.75">
      <c r="A481" s="75" t="s">
        <v>359</v>
      </c>
      <c r="B481" s="15" t="s">
        <v>357</v>
      </c>
      <c r="C481" s="41" t="s">
        <v>124</v>
      </c>
      <c r="D481" s="41" t="s">
        <v>124</v>
      </c>
      <c r="E481" s="41"/>
      <c r="F481" s="41"/>
      <c r="G481" s="16">
        <f t="shared" si="51"/>
        <v>183.5</v>
      </c>
      <c r="H481" s="16">
        <f t="shared" si="51"/>
        <v>33</v>
      </c>
      <c r="I481" s="16">
        <f t="shared" si="51"/>
        <v>216.5</v>
      </c>
      <c r="J481" s="16">
        <f t="shared" si="51"/>
        <v>215.1</v>
      </c>
    </row>
    <row r="482" spans="1:10" ht="25.5">
      <c r="A482" s="76" t="s">
        <v>360</v>
      </c>
      <c r="B482" s="15" t="s">
        <v>357</v>
      </c>
      <c r="C482" s="41" t="s">
        <v>124</v>
      </c>
      <c r="D482" s="41" t="s">
        <v>124</v>
      </c>
      <c r="E482" s="41" t="s">
        <v>65</v>
      </c>
      <c r="F482" s="41"/>
      <c r="G482" s="16">
        <f t="shared" si="51"/>
        <v>183.5</v>
      </c>
      <c r="H482" s="16">
        <f t="shared" si="51"/>
        <v>33</v>
      </c>
      <c r="I482" s="16">
        <f t="shared" si="51"/>
        <v>216.5</v>
      </c>
      <c r="J482" s="16">
        <f t="shared" si="51"/>
        <v>215.1</v>
      </c>
    </row>
    <row r="483" spans="1:10" ht="12.75">
      <c r="A483" s="77" t="s">
        <v>66</v>
      </c>
      <c r="B483" s="15" t="s">
        <v>357</v>
      </c>
      <c r="C483" s="41" t="s">
        <v>124</v>
      </c>
      <c r="D483" s="41" t="s">
        <v>124</v>
      </c>
      <c r="E483" s="41" t="s">
        <v>67</v>
      </c>
      <c r="F483" s="41"/>
      <c r="G483" s="16">
        <f t="shared" si="51"/>
        <v>183.5</v>
      </c>
      <c r="H483" s="16">
        <f t="shared" si="51"/>
        <v>33</v>
      </c>
      <c r="I483" s="16">
        <f t="shared" si="51"/>
        <v>216.5</v>
      </c>
      <c r="J483" s="16">
        <f t="shared" si="51"/>
        <v>215.1</v>
      </c>
    </row>
    <row r="484" spans="1:10" ht="12.75">
      <c r="A484" s="78" t="s">
        <v>68</v>
      </c>
      <c r="B484" s="15" t="s">
        <v>357</v>
      </c>
      <c r="C484" s="41" t="s">
        <v>124</v>
      </c>
      <c r="D484" s="41" t="s">
        <v>124</v>
      </c>
      <c r="E484" s="41" t="s">
        <v>67</v>
      </c>
      <c r="F484" s="41" t="s">
        <v>69</v>
      </c>
      <c r="G484" s="16">
        <f>'[1]КОСГУ_2013'!H837</f>
        <v>183.5</v>
      </c>
      <c r="H484" s="16">
        <f>'[1]КОСГУ_2013'!I837</f>
        <v>33</v>
      </c>
      <c r="I484" s="16">
        <v>216.5</v>
      </c>
      <c r="J484" s="16">
        <v>215.1</v>
      </c>
    </row>
    <row r="485" spans="1:10" ht="12.75">
      <c r="A485" s="79" t="s">
        <v>157</v>
      </c>
      <c r="B485" s="15" t="s">
        <v>357</v>
      </c>
      <c r="C485" s="15" t="s">
        <v>158</v>
      </c>
      <c r="D485" s="15"/>
      <c r="E485" s="15"/>
      <c r="F485" s="15"/>
      <c r="G485" s="16">
        <f aca="true" t="shared" si="52" ref="G485:J488">G486</f>
        <v>300</v>
      </c>
      <c r="H485" s="16">
        <f t="shared" si="52"/>
        <v>65</v>
      </c>
      <c r="I485" s="16">
        <f t="shared" si="52"/>
        <v>365</v>
      </c>
      <c r="J485" s="16">
        <f t="shared" si="52"/>
        <v>363.4</v>
      </c>
    </row>
    <row r="486" spans="1:10" ht="12.75">
      <c r="A486" s="80" t="s">
        <v>163</v>
      </c>
      <c r="B486" s="15" t="s">
        <v>357</v>
      </c>
      <c r="C486" s="15" t="s">
        <v>158</v>
      </c>
      <c r="D486" s="15" t="s">
        <v>63</v>
      </c>
      <c r="E486" s="15"/>
      <c r="F486" s="15"/>
      <c r="G486" s="16">
        <f t="shared" si="52"/>
        <v>300</v>
      </c>
      <c r="H486" s="16">
        <f t="shared" si="52"/>
        <v>65</v>
      </c>
      <c r="I486" s="16">
        <f t="shared" si="52"/>
        <v>365</v>
      </c>
      <c r="J486" s="16">
        <f t="shared" si="52"/>
        <v>363.4</v>
      </c>
    </row>
    <row r="487" spans="1:10" ht="12.75">
      <c r="A487" s="44" t="s">
        <v>361</v>
      </c>
      <c r="B487" s="15" t="s">
        <v>357</v>
      </c>
      <c r="C487" s="15" t="s">
        <v>158</v>
      </c>
      <c r="D487" s="15" t="s">
        <v>63</v>
      </c>
      <c r="E487" s="15" t="s">
        <v>362</v>
      </c>
      <c r="F487" s="15"/>
      <c r="G487" s="16">
        <f t="shared" si="52"/>
        <v>300</v>
      </c>
      <c r="H487" s="16">
        <f t="shared" si="52"/>
        <v>65</v>
      </c>
      <c r="I487" s="16">
        <f t="shared" si="52"/>
        <v>365</v>
      </c>
      <c r="J487" s="16">
        <f t="shared" si="52"/>
        <v>363.4</v>
      </c>
    </row>
    <row r="488" spans="1:10" ht="12.75">
      <c r="A488" s="81" t="s">
        <v>363</v>
      </c>
      <c r="B488" s="15" t="s">
        <v>357</v>
      </c>
      <c r="C488" s="15" t="s">
        <v>158</v>
      </c>
      <c r="D488" s="15" t="s">
        <v>63</v>
      </c>
      <c r="E488" s="15" t="s">
        <v>364</v>
      </c>
      <c r="F488" s="15"/>
      <c r="G488" s="16">
        <f t="shared" si="52"/>
        <v>300</v>
      </c>
      <c r="H488" s="16">
        <f t="shared" si="52"/>
        <v>65</v>
      </c>
      <c r="I488" s="16">
        <f t="shared" si="52"/>
        <v>365</v>
      </c>
      <c r="J488" s="16">
        <f t="shared" si="52"/>
        <v>363.4</v>
      </c>
    </row>
    <row r="489" spans="1:10" s="30" customFormat="1" ht="68.25" thickBot="1">
      <c r="A489" s="82" t="s">
        <v>53</v>
      </c>
      <c r="B489" s="83" t="s">
        <v>357</v>
      </c>
      <c r="C489" s="83" t="s">
        <v>158</v>
      </c>
      <c r="D489" s="83" t="s">
        <v>63</v>
      </c>
      <c r="E489" s="83" t="s">
        <v>364</v>
      </c>
      <c r="F489" s="83" t="s">
        <v>365</v>
      </c>
      <c r="G489" s="45">
        <f>'[1]КОСГУ_2013'!H847</f>
        <v>300</v>
      </c>
      <c r="H489" s="45">
        <f>'[1]КОСГУ_2013'!I847</f>
        <v>65</v>
      </c>
      <c r="I489" s="109">
        <v>365</v>
      </c>
      <c r="J489" s="109">
        <v>363.4</v>
      </c>
    </row>
    <row r="490" spans="1:10" ht="12.75">
      <c r="A490" s="84"/>
      <c r="B490" s="85"/>
      <c r="C490" s="4"/>
      <c r="D490" s="4"/>
      <c r="E490" s="85"/>
      <c r="F490" s="4"/>
      <c r="G490" s="86"/>
      <c r="H490" s="86"/>
      <c r="I490" s="86"/>
      <c r="J490" s="5"/>
    </row>
    <row r="492" spans="1:9" ht="15.75">
      <c r="A492" s="107" t="s">
        <v>622</v>
      </c>
      <c r="G492" s="108"/>
      <c r="H492" s="108"/>
      <c r="I492" s="108"/>
    </row>
    <row r="493" spans="1:10" ht="15.75">
      <c r="A493" s="107" t="s">
        <v>368</v>
      </c>
      <c r="E493" s="114"/>
      <c r="F493" s="114"/>
      <c r="G493" s="108"/>
      <c r="H493" s="108"/>
      <c r="I493" s="105"/>
      <c r="J493" s="230" t="s">
        <v>623</v>
      </c>
    </row>
    <row r="494" spans="5:6" ht="12.75">
      <c r="E494" s="268"/>
      <c r="F494" s="268"/>
    </row>
    <row r="495" spans="5:6" ht="12.75">
      <c r="E495" s="268"/>
      <c r="F495" s="268"/>
    </row>
    <row r="496" spans="5:6" ht="12.75">
      <c r="E496" s="261"/>
      <c r="F496" s="261"/>
    </row>
    <row r="497" spans="5:6" ht="12.75">
      <c r="E497" s="261"/>
      <c r="F497" s="261"/>
    </row>
    <row r="498" spans="5:6" ht="12.75">
      <c r="E498" s="261"/>
      <c r="F498" s="261"/>
    </row>
  </sheetData>
  <sheetProtection/>
  <autoFilter ref="A13:J489"/>
  <mergeCells count="13">
    <mergeCell ref="E495:F495"/>
    <mergeCell ref="A14:F14"/>
    <mergeCell ref="E494:F494"/>
    <mergeCell ref="A7:J7"/>
    <mergeCell ref="J10:J12"/>
    <mergeCell ref="A10:A12"/>
    <mergeCell ref="E498:F498"/>
    <mergeCell ref="H10:H12"/>
    <mergeCell ref="I10:I12"/>
    <mergeCell ref="E496:F496"/>
    <mergeCell ref="E497:F497"/>
    <mergeCell ref="B10:F11"/>
    <mergeCell ref="G10:G12"/>
  </mergeCells>
  <printOptions/>
  <pageMargins left="0.5905511811023623" right="0.3937007874015748" top="0.3937007874015748" bottom="0.1968503937007874" header="0.5118110236220472" footer="0.5118110236220472"/>
  <pageSetup fitToHeight="5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95" zoomScaleNormal="95" zoomScalePageLayoutView="0" workbookViewId="0" topLeftCell="A1">
      <selection activeCell="N20" sqref="N20"/>
    </sheetView>
  </sheetViews>
  <sheetFormatPr defaultColWidth="9.00390625" defaultRowHeight="12.75"/>
  <cols>
    <col min="1" max="1" width="55.625" style="6" customWidth="1"/>
    <col min="2" max="2" width="5.625" style="87" customWidth="1"/>
    <col min="3" max="4" width="3.625" style="88" customWidth="1"/>
    <col min="5" max="5" width="8.75390625" style="6" bestFit="1" customWidth="1"/>
    <col min="6" max="6" width="4.375" style="6" customWidth="1"/>
    <col min="7" max="8" width="11.125" style="6" hidden="1" customWidth="1"/>
    <col min="9" max="9" width="10.875" style="6" customWidth="1"/>
    <col min="10" max="10" width="11.25390625" style="6" customWidth="1"/>
    <col min="11" max="16384" width="9.125" style="6" customWidth="1"/>
  </cols>
  <sheetData>
    <row r="1" ht="15.75">
      <c r="J1" s="89" t="s">
        <v>183</v>
      </c>
    </row>
    <row r="2" ht="15.75">
      <c r="J2" s="89" t="s">
        <v>367</v>
      </c>
    </row>
    <row r="3" ht="15.75">
      <c r="J3" s="89" t="s">
        <v>368</v>
      </c>
    </row>
    <row r="4" ht="15.75">
      <c r="J4" s="89" t="s">
        <v>690</v>
      </c>
    </row>
    <row r="5" ht="15.75">
      <c r="J5" s="89"/>
    </row>
    <row r="7" spans="1:10" ht="29.25" customHeight="1">
      <c r="A7" s="256" t="s">
        <v>199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10" ht="31.5" customHeight="1">
      <c r="A8" s="116"/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6.5" thickBot="1">
      <c r="A9" s="1"/>
      <c r="B9" s="2"/>
      <c r="C9" s="3"/>
      <c r="D9" s="3"/>
      <c r="E9" s="4"/>
      <c r="F9" s="4"/>
      <c r="J9" s="118" t="s">
        <v>370</v>
      </c>
    </row>
    <row r="10" spans="1:10" ht="12.75" customHeight="1">
      <c r="A10" s="273" t="s">
        <v>54</v>
      </c>
      <c r="B10" s="275" t="s">
        <v>184</v>
      </c>
      <c r="C10" s="275"/>
      <c r="D10" s="275"/>
      <c r="E10" s="275"/>
      <c r="F10" s="275"/>
      <c r="G10" s="271" t="s">
        <v>181</v>
      </c>
      <c r="H10" s="279" t="s">
        <v>182</v>
      </c>
      <c r="I10" s="281" t="s">
        <v>47</v>
      </c>
      <c r="J10" s="277" t="s">
        <v>621</v>
      </c>
    </row>
    <row r="11" spans="1:10" ht="12.75" customHeight="1">
      <c r="A11" s="274"/>
      <c r="B11" s="276"/>
      <c r="C11" s="276"/>
      <c r="D11" s="276"/>
      <c r="E11" s="276"/>
      <c r="F11" s="276"/>
      <c r="G11" s="272"/>
      <c r="H11" s="280"/>
      <c r="I11" s="282"/>
      <c r="J11" s="278"/>
    </row>
    <row r="12" spans="1:17" ht="56.25">
      <c r="A12" s="274"/>
      <c r="B12" s="119" t="s">
        <v>377</v>
      </c>
      <c r="C12" s="120" t="s">
        <v>18</v>
      </c>
      <c r="D12" s="119" t="s">
        <v>19</v>
      </c>
      <c r="E12" s="119" t="s">
        <v>57</v>
      </c>
      <c r="F12" s="119" t="s">
        <v>378</v>
      </c>
      <c r="G12" s="272"/>
      <c r="H12" s="280"/>
      <c r="I12" s="282"/>
      <c r="J12" s="278"/>
      <c r="K12" s="17"/>
      <c r="L12" s="17"/>
      <c r="M12" s="17"/>
      <c r="N12" s="17"/>
      <c r="O12" s="17"/>
      <c r="P12" s="17"/>
      <c r="Q12" s="17"/>
    </row>
    <row r="13" spans="1:17" s="8" customFormat="1" ht="11.25" customHeight="1" thickBot="1">
      <c r="A13" s="134">
        <v>1</v>
      </c>
      <c r="B13" s="135">
        <v>2</v>
      </c>
      <c r="C13" s="136">
        <v>3</v>
      </c>
      <c r="D13" s="136">
        <v>4</v>
      </c>
      <c r="E13" s="136">
        <v>5</v>
      </c>
      <c r="F13" s="136">
        <v>6</v>
      </c>
      <c r="G13" s="137">
        <v>7</v>
      </c>
      <c r="H13" s="137">
        <v>7</v>
      </c>
      <c r="I13" s="137">
        <v>7</v>
      </c>
      <c r="J13" s="137">
        <v>8</v>
      </c>
      <c r="K13" s="121"/>
      <c r="L13" s="121"/>
      <c r="M13" s="121"/>
      <c r="N13" s="121"/>
      <c r="O13" s="121"/>
      <c r="P13" s="121"/>
      <c r="Q13" s="121"/>
    </row>
    <row r="14" spans="1:10" ht="12.75">
      <c r="A14" s="130" t="s">
        <v>97</v>
      </c>
      <c r="B14" s="131">
        <v>902</v>
      </c>
      <c r="C14" s="132" t="s">
        <v>61</v>
      </c>
      <c r="D14" s="132" t="s">
        <v>98</v>
      </c>
      <c r="E14" s="132"/>
      <c r="F14" s="132"/>
      <c r="G14" s="91">
        <f aca="true" t="shared" si="0" ref="G14:J16">G15</f>
        <v>39650.299999999996</v>
      </c>
      <c r="H14" s="91">
        <f t="shared" si="0"/>
        <v>2280</v>
      </c>
      <c r="I14" s="91">
        <f t="shared" si="0"/>
        <v>2700</v>
      </c>
      <c r="J14" s="133">
        <f t="shared" si="0"/>
        <v>0</v>
      </c>
    </row>
    <row r="15" spans="1:10" ht="12.75">
      <c r="A15" s="44" t="s">
        <v>97</v>
      </c>
      <c r="B15" s="14">
        <v>902</v>
      </c>
      <c r="C15" s="15" t="s">
        <v>61</v>
      </c>
      <c r="D15" s="15" t="s">
        <v>98</v>
      </c>
      <c r="E15" s="37" t="s">
        <v>99</v>
      </c>
      <c r="F15" s="15"/>
      <c r="G15" s="16">
        <f t="shared" si="0"/>
        <v>39650.299999999996</v>
      </c>
      <c r="H15" s="16">
        <f t="shared" si="0"/>
        <v>2280</v>
      </c>
      <c r="I15" s="16">
        <f t="shared" si="0"/>
        <v>2700</v>
      </c>
      <c r="J15" s="127">
        <f t="shared" si="0"/>
        <v>0</v>
      </c>
    </row>
    <row r="16" spans="1:10" ht="12.75">
      <c r="A16" s="44" t="s">
        <v>100</v>
      </c>
      <c r="B16" s="14">
        <v>902</v>
      </c>
      <c r="C16" s="15" t="s">
        <v>61</v>
      </c>
      <c r="D16" s="15" t="s">
        <v>98</v>
      </c>
      <c r="E16" s="37" t="s">
        <v>101</v>
      </c>
      <c r="F16" s="15"/>
      <c r="G16" s="16">
        <f t="shared" si="0"/>
        <v>39650.299999999996</v>
      </c>
      <c r="H16" s="16">
        <f t="shared" si="0"/>
        <v>2280</v>
      </c>
      <c r="I16" s="16">
        <f t="shared" si="0"/>
        <v>2700</v>
      </c>
      <c r="J16" s="127">
        <f t="shared" si="0"/>
        <v>0</v>
      </c>
    </row>
    <row r="17" spans="1:10" ht="13.5">
      <c r="A17" s="122" t="s">
        <v>102</v>
      </c>
      <c r="B17" s="14">
        <v>902</v>
      </c>
      <c r="C17" s="15" t="s">
        <v>61</v>
      </c>
      <c r="D17" s="15" t="s">
        <v>98</v>
      </c>
      <c r="E17" s="37" t="s">
        <v>101</v>
      </c>
      <c r="F17" s="15" t="s">
        <v>103</v>
      </c>
      <c r="G17" s="16">
        <f>SUM(G18:G18)</f>
        <v>39650.299999999996</v>
      </c>
      <c r="H17" s="16">
        <f>SUM(H18:H18)</f>
        <v>2280</v>
      </c>
      <c r="I17" s="16">
        <f>SUM(I18:I18)</f>
        <v>2700</v>
      </c>
      <c r="J17" s="127">
        <f>SUM(J18:J18)</f>
        <v>0</v>
      </c>
    </row>
    <row r="18" spans="1:10" ht="64.5" thickBot="1">
      <c r="A18" s="123" t="s">
        <v>104</v>
      </c>
      <c r="B18" s="124">
        <v>902</v>
      </c>
      <c r="C18" s="125" t="s">
        <v>61</v>
      </c>
      <c r="D18" s="125" t="s">
        <v>98</v>
      </c>
      <c r="E18" s="126" t="s">
        <v>101</v>
      </c>
      <c r="F18" s="125" t="s">
        <v>103</v>
      </c>
      <c r="G18" s="128">
        <f>'[1]КОСГУ_2013'!H47</f>
        <v>39650.299999999996</v>
      </c>
      <c r="H18" s="128">
        <f>'[1]КОСГУ_2013'!I47</f>
        <v>2280</v>
      </c>
      <c r="I18" s="128">
        <v>2700</v>
      </c>
      <c r="J18" s="129">
        <f>'[1]КОСГУ_2013'!K47</f>
        <v>0</v>
      </c>
    </row>
    <row r="22" ht="15.75">
      <c r="A22" s="106" t="s">
        <v>622</v>
      </c>
    </row>
    <row r="23" spans="1:10" ht="15.75">
      <c r="A23" s="106" t="s">
        <v>368</v>
      </c>
      <c r="J23" s="138" t="s">
        <v>623</v>
      </c>
    </row>
  </sheetData>
  <sheetProtection/>
  <autoFilter ref="A13:Q18"/>
  <mergeCells count="7">
    <mergeCell ref="A7:J7"/>
    <mergeCell ref="G10:G12"/>
    <mergeCell ref="A10:A12"/>
    <mergeCell ref="B10:F11"/>
    <mergeCell ref="J10:J12"/>
    <mergeCell ref="H10:H12"/>
    <mergeCell ref="I10:I1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Лошинский Е.А.</cp:lastModifiedBy>
  <cp:lastPrinted>2013-07-22T09:08:38Z</cp:lastPrinted>
  <dcterms:created xsi:type="dcterms:W3CDTF">2013-04-08T10:08:00Z</dcterms:created>
  <dcterms:modified xsi:type="dcterms:W3CDTF">2013-07-30T03:40:05Z</dcterms:modified>
  <cp:category/>
  <cp:version/>
  <cp:contentType/>
  <cp:contentStatus/>
</cp:coreProperties>
</file>